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<sst xmlns="http://schemas.openxmlformats.org/spreadsheetml/2006/main" count="130" uniqueCount="28">
  <si>
    <t>MONTH</t>
  </si>
  <si>
    <t>DA (%)</t>
  </si>
  <si>
    <t>BASIC   +        DA</t>
  </si>
  <si>
    <t>opening balance</t>
  </si>
  <si>
    <t>contribution during year</t>
  </si>
  <si>
    <t>closing balance</t>
  </si>
  <si>
    <t>employee's</t>
  </si>
  <si>
    <t>employer's</t>
  </si>
  <si>
    <t>interest</t>
  </si>
  <si>
    <t xml:space="preserve"> EMPLOYEE'S CONTRIBUTION</t>
  </si>
  <si>
    <t>EMPLOYER'S CONTRIBUTION</t>
  </si>
  <si>
    <t>MONTHLY BALANCE</t>
  </si>
  <si>
    <t>TOTAL</t>
  </si>
  <si>
    <t xml:space="preserve">statement for </t>
  </si>
  <si>
    <t>the year 2001-2002</t>
  </si>
  <si>
    <t>the year 2002-2003</t>
  </si>
  <si>
    <t>the year 2003-2004</t>
  </si>
  <si>
    <t>the year 2004-2005</t>
  </si>
  <si>
    <t>the year 2005-2006</t>
  </si>
  <si>
    <t>the year 2006-2007</t>
  </si>
  <si>
    <t>FAMILY PENSION CONTRIBUTION</t>
  </si>
  <si>
    <t xml:space="preserve"> IDA BASIC</t>
  </si>
  <si>
    <t>intrest rate 9.5%</t>
  </si>
  <si>
    <t>intrest rate 8.5%</t>
  </si>
  <si>
    <r>
      <t>Prepared By</t>
    </r>
    <r>
      <rPr>
        <sz val="10"/>
        <color indexed="10"/>
        <rFont val="Arial"/>
        <family val="2"/>
      </rPr>
      <t xml:space="preserve"> :          R P SAHU (GE-JTO)     INDORE         </t>
    </r>
  </si>
  <si>
    <t>the year 2007-2008</t>
  </si>
  <si>
    <t xml:space="preserve">Note: amount can differ in the range of 1000 to 2000 due to interest calculation one month later by the EPF authority. </t>
  </si>
  <si>
    <r>
      <t xml:space="preserve">Please enter your basic in the column of </t>
    </r>
    <r>
      <rPr>
        <b/>
        <sz val="10"/>
        <rFont val="Arial"/>
        <family val="2"/>
      </rPr>
      <t>IDA BASIC</t>
    </r>
    <r>
      <rPr>
        <b/>
        <sz val="10"/>
        <color indexed="12"/>
        <rFont val="Arial"/>
        <family val="2"/>
      </rPr>
      <t xml:space="preserve"> corrosponding to the </t>
    </r>
    <r>
      <rPr>
        <b/>
        <sz val="10"/>
        <rFont val="Arial"/>
        <family val="2"/>
      </rPr>
      <t>MONTH</t>
    </r>
    <r>
      <rPr>
        <b/>
        <sz val="10"/>
        <color indexed="12"/>
        <rFont val="Arial"/>
        <family val="2"/>
      </rPr>
      <t xml:space="preserve"> to get you yearly statement.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</si>
</sst>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mmm\-yyyy"/>
    <numFmt numFmtId="167" formatCode="[$-409]dddd\,\ mmmm\ dd\,\ yyyy"/>
    <numFmt numFmtId="168" formatCode="[$-409]mmm\-yy;@"/>
    <numFmt numFmtId="169" formatCode="[$-409]h:mm:ss\ AM/PM"/>
    <numFmt numFmtId="170" formatCode="[$-409]mmmmm;@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65" fontId="2" fillId="2" borderId="1" xfId="0" applyNumberFormat="1" applyFont="1" applyFill="1" applyBorder="1" applyAlignment="1" applyProtection="1">
      <alignment horizontal="center"/>
      <protection hidden="1"/>
    </xf>
    <xf numFmtId="16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17" fontId="0" fillId="0" borderId="2" xfId="0" applyNumberFormat="1" applyBorder="1" applyAlignment="1" applyProtection="1">
      <alignment/>
      <protection hidden="1"/>
    </xf>
    <xf numFmtId="165" fontId="0" fillId="0" borderId="2" xfId="0" applyNumberFormat="1" applyBorder="1" applyAlignment="1" applyProtection="1">
      <alignment/>
      <protection hidden="1"/>
    </xf>
    <xf numFmtId="164" fontId="0" fillId="0" borderId="2" xfId="0" applyNumberFormat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" fontId="1" fillId="3" borderId="2" xfId="0" applyNumberFormat="1" applyFont="1" applyFill="1" applyBorder="1" applyAlignment="1" applyProtection="1">
      <alignment/>
      <protection hidden="1"/>
    </xf>
    <xf numFmtId="164" fontId="1" fillId="3" borderId="2" xfId="0" applyNumberFormat="1" applyFont="1" applyFill="1" applyBorder="1" applyAlignment="1" applyProtection="1">
      <alignment/>
      <protection hidden="1"/>
    </xf>
    <xf numFmtId="165" fontId="1" fillId="3" borderId="2" xfId="0" applyNumberFormat="1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1" fillId="4" borderId="2" xfId="0" applyFont="1" applyFill="1" applyBorder="1" applyAlignment="1" applyProtection="1">
      <alignment/>
      <protection hidden="1"/>
    </xf>
    <xf numFmtId="49" fontId="1" fillId="4" borderId="2" xfId="0" applyNumberFormat="1" applyFont="1" applyFill="1" applyBorder="1" applyAlignment="1" applyProtection="1">
      <alignment/>
      <protection hidden="1"/>
    </xf>
    <xf numFmtId="164" fontId="1" fillId="4" borderId="2" xfId="0" applyNumberFormat="1" applyFont="1" applyFill="1" applyBorder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164" fontId="4" fillId="4" borderId="2" xfId="0" applyNumberFormat="1" applyFont="1" applyFill="1" applyBorder="1" applyAlignment="1" applyProtection="1">
      <alignment/>
      <protection hidden="1"/>
    </xf>
    <xf numFmtId="0" fontId="4" fillId="4" borderId="2" xfId="0" applyFont="1" applyFill="1" applyBorder="1" applyAlignment="1" applyProtection="1">
      <alignment/>
      <protection hidden="1"/>
    </xf>
    <xf numFmtId="17" fontId="1" fillId="5" borderId="2" xfId="0" applyNumberFormat="1" applyFont="1" applyFill="1" applyBorder="1" applyAlignment="1" applyProtection="1">
      <alignment/>
      <protection hidden="1"/>
    </xf>
    <xf numFmtId="164" fontId="1" fillId="5" borderId="2" xfId="0" applyNumberFormat="1" applyFont="1" applyFill="1" applyBorder="1" applyAlignment="1" applyProtection="1">
      <alignment/>
      <protection hidden="1"/>
    </xf>
    <xf numFmtId="165" fontId="1" fillId="5" borderId="2" xfId="0" applyNumberFormat="1" applyFont="1" applyFill="1" applyBorder="1" applyAlignment="1" applyProtection="1">
      <alignment/>
      <protection hidden="1"/>
    </xf>
    <xf numFmtId="164" fontId="0" fillId="5" borderId="2" xfId="0" applyNumberFormat="1" applyFill="1" applyBorder="1" applyAlignment="1" applyProtection="1">
      <alignment/>
      <protection hidden="1"/>
    </xf>
    <xf numFmtId="0" fontId="1" fillId="5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2" xfId="0" applyNumberFormat="1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65" fontId="0" fillId="0" borderId="2" xfId="0" applyNumberFormat="1" applyFont="1" applyFill="1" applyBorder="1" applyAlignment="1" applyProtection="1">
      <alignment/>
      <protection hidden="1"/>
    </xf>
    <xf numFmtId="164" fontId="0" fillId="0" borderId="2" xfId="0" applyNumberFormat="1" applyFont="1" applyFill="1" applyBorder="1" applyAlignment="1" applyProtection="1">
      <alignment/>
      <protection hidden="1"/>
    </xf>
    <xf numFmtId="165" fontId="0" fillId="0" borderId="2" xfId="0" applyNumberFormat="1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4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17" fontId="1" fillId="4" borderId="5" xfId="0" applyNumberFormat="1" applyFont="1" applyFill="1" applyBorder="1" applyAlignment="1" applyProtection="1">
      <alignment horizontal="center"/>
      <protection hidden="1"/>
    </xf>
    <xf numFmtId="17" fontId="1" fillId="4" borderId="6" xfId="0" applyNumberFormat="1" applyFont="1" applyFill="1" applyBorder="1" applyAlignment="1" applyProtection="1">
      <alignment horizontal="center"/>
      <protection hidden="1"/>
    </xf>
    <xf numFmtId="165" fontId="1" fillId="4" borderId="5" xfId="0" applyNumberFormat="1" applyFont="1" applyFill="1" applyBorder="1" applyAlignment="1" applyProtection="1">
      <alignment horizontal="center"/>
      <protection hidden="1"/>
    </xf>
    <xf numFmtId="165" fontId="1" fillId="4" borderId="6" xfId="0" applyNumberFormat="1" applyFont="1" applyFill="1" applyBorder="1" applyAlignment="1" applyProtection="1">
      <alignment horizontal="center"/>
      <protection hidden="1"/>
    </xf>
    <xf numFmtId="49" fontId="1" fillId="4" borderId="5" xfId="0" applyNumberFormat="1" applyFont="1" applyFill="1" applyBorder="1" applyAlignment="1" applyProtection="1">
      <alignment horizontal="center"/>
      <protection hidden="1"/>
    </xf>
    <xf numFmtId="49" fontId="1" fillId="4" borderId="6" xfId="0" applyNumberFormat="1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6" xfId="0" applyNumberFormat="1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left" vertical="top" wrapText="1"/>
      <protection hidden="1"/>
    </xf>
    <xf numFmtId="0" fontId="6" fillId="4" borderId="2" xfId="0" applyFont="1" applyFill="1" applyBorder="1" applyAlignment="1" applyProtection="1">
      <alignment horizontal="left" vertical="top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B1">
      <pane ySplit="3" topLeftCell="BM97" activePane="bottomLeft" state="frozen"/>
      <selection pane="topLeft" activeCell="A1" sqref="A1"/>
      <selection pane="bottomLeft" activeCell="K100" sqref="K100"/>
    </sheetView>
  </sheetViews>
  <sheetFormatPr defaultColWidth="9.140625" defaultRowHeight="17.25" customHeight="1"/>
  <cols>
    <col min="1" max="1" width="9.140625" style="29" customWidth="1"/>
    <col min="2" max="2" width="8.8515625" style="29" customWidth="1"/>
    <col min="3" max="3" width="16.421875" style="29" bestFit="1" customWidth="1"/>
    <col min="4" max="4" width="11.00390625" style="30" bestFit="1" customWidth="1"/>
    <col min="5" max="5" width="11.28125" style="29" bestFit="1" customWidth="1"/>
    <col min="6" max="6" width="10.8515625" style="29" bestFit="1" customWidth="1"/>
    <col min="7" max="7" width="12.28125" style="29" bestFit="1" customWidth="1"/>
    <col min="8" max="8" width="10.8515625" style="29" bestFit="1" customWidth="1"/>
    <col min="9" max="9" width="12.28125" style="29" bestFit="1" customWidth="1"/>
    <col min="10" max="10" width="10.8515625" style="29" bestFit="1" customWidth="1"/>
    <col min="11" max="11" width="14.00390625" style="38" customWidth="1"/>
    <col min="12" max="16384" width="9.140625" style="29" customWidth="1"/>
  </cols>
  <sheetData>
    <row r="1" spans="1:11" ht="17.25" customHeight="1">
      <c r="A1" s="56" t="s">
        <v>24</v>
      </c>
      <c r="B1" s="57"/>
      <c r="C1" s="41" t="s">
        <v>27</v>
      </c>
      <c r="D1" s="45"/>
      <c r="E1" s="42"/>
      <c r="F1" s="42"/>
      <c r="G1" s="42"/>
      <c r="H1" s="42"/>
      <c r="I1" s="42"/>
      <c r="J1" s="42"/>
      <c r="K1" s="43"/>
    </row>
    <row r="2" spans="1:11" ht="17.25" customHeight="1">
      <c r="A2" s="57"/>
      <c r="B2" s="57"/>
      <c r="C2" s="44" t="s">
        <v>26</v>
      </c>
      <c r="D2" s="45"/>
      <c r="E2" s="42"/>
      <c r="F2" s="42"/>
      <c r="G2" s="42"/>
      <c r="H2" s="42"/>
      <c r="I2" s="42"/>
      <c r="J2" s="42"/>
      <c r="K2" s="43"/>
    </row>
    <row r="3" spans="1:11" s="1" customFormat="1" ht="29.25" customHeight="1">
      <c r="A3" s="57"/>
      <c r="B3" s="57"/>
      <c r="C3" s="40" t="s">
        <v>0</v>
      </c>
      <c r="D3" s="46" t="s">
        <v>21</v>
      </c>
      <c r="E3" s="3" t="s">
        <v>1</v>
      </c>
      <c r="F3" s="4" t="s">
        <v>2</v>
      </c>
      <c r="G3" s="4" t="s">
        <v>9</v>
      </c>
      <c r="H3" s="4" t="s">
        <v>11</v>
      </c>
      <c r="I3" s="4" t="s">
        <v>10</v>
      </c>
      <c r="J3" s="6" t="s">
        <v>11</v>
      </c>
      <c r="K3" s="39" t="s">
        <v>20</v>
      </c>
    </row>
    <row r="4" spans="3:11" s="1" customFormat="1" ht="12.75">
      <c r="C4" s="2"/>
      <c r="D4" s="46"/>
      <c r="E4" s="3"/>
      <c r="F4" s="4"/>
      <c r="G4" s="4"/>
      <c r="H4" s="4"/>
      <c r="I4" s="4"/>
      <c r="J4" s="6"/>
      <c r="K4" s="5"/>
    </row>
    <row r="5" spans="3:11" s="1" customFormat="1" ht="17.25" customHeight="1">
      <c r="C5" s="7">
        <v>36951</v>
      </c>
      <c r="D5" s="47">
        <v>0</v>
      </c>
      <c r="E5" s="8">
        <v>28.3</v>
      </c>
      <c r="F5" s="9">
        <f aca="true" t="shared" si="0" ref="F5:F16">SUM(D5+D5*E5/100)</f>
        <v>0</v>
      </c>
      <c r="G5" s="9">
        <f aca="true" t="shared" si="1" ref="G5:G16">(F5*12/100)</f>
        <v>0</v>
      </c>
      <c r="H5" s="9">
        <f aca="true" t="shared" si="2" ref="H5:H14">SUM(H4+G5)</f>
        <v>0</v>
      </c>
      <c r="I5" s="9">
        <f aca="true" t="shared" si="3" ref="I5:I14">(G5-K5)</f>
        <v>0</v>
      </c>
      <c r="J5" s="9">
        <f aca="true" t="shared" si="4" ref="J5:J14">SUM(J4+I5)</f>
        <v>0</v>
      </c>
      <c r="K5" s="10">
        <f>IF(D5&lt;1,0,541)</f>
        <v>0</v>
      </c>
    </row>
    <row r="6" spans="3:11" s="1" customFormat="1" ht="17.25" customHeight="1">
      <c r="C6" s="7">
        <v>36982</v>
      </c>
      <c r="D6" s="47">
        <v>0</v>
      </c>
      <c r="E6" s="8">
        <v>28.3</v>
      </c>
      <c r="F6" s="9">
        <f t="shared" si="0"/>
        <v>0</v>
      </c>
      <c r="G6" s="9">
        <f t="shared" si="1"/>
        <v>0</v>
      </c>
      <c r="H6" s="9">
        <f t="shared" si="2"/>
        <v>0</v>
      </c>
      <c r="I6" s="9">
        <f t="shared" si="3"/>
        <v>0</v>
      </c>
      <c r="J6" s="9">
        <f t="shared" si="4"/>
        <v>0</v>
      </c>
      <c r="K6" s="10">
        <f aca="true" t="shared" si="5" ref="K6:K16">IF(D6&lt;1,0,541)</f>
        <v>0</v>
      </c>
    </row>
    <row r="7" spans="3:11" s="1" customFormat="1" ht="17.25" customHeight="1">
      <c r="C7" s="7">
        <v>37012</v>
      </c>
      <c r="D7" s="47">
        <v>0</v>
      </c>
      <c r="E7" s="8">
        <v>28.3</v>
      </c>
      <c r="F7" s="9">
        <f t="shared" si="0"/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  <c r="J7" s="9">
        <f t="shared" si="4"/>
        <v>0</v>
      </c>
      <c r="K7" s="10">
        <f t="shared" si="5"/>
        <v>0</v>
      </c>
    </row>
    <row r="8" spans="3:11" s="1" customFormat="1" ht="17.25" customHeight="1">
      <c r="C8" s="7">
        <v>37043</v>
      </c>
      <c r="D8" s="47">
        <v>0</v>
      </c>
      <c r="E8" s="8">
        <v>29.3</v>
      </c>
      <c r="F8" s="9">
        <f t="shared" si="0"/>
        <v>0</v>
      </c>
      <c r="G8" s="9">
        <f t="shared" si="1"/>
        <v>0</v>
      </c>
      <c r="H8" s="9">
        <f t="shared" si="2"/>
        <v>0</v>
      </c>
      <c r="I8" s="9">
        <f t="shared" si="3"/>
        <v>0</v>
      </c>
      <c r="J8" s="9">
        <f t="shared" si="4"/>
        <v>0</v>
      </c>
      <c r="K8" s="10">
        <f t="shared" si="5"/>
        <v>0</v>
      </c>
    </row>
    <row r="9" spans="3:11" s="1" customFormat="1" ht="17.25" customHeight="1">
      <c r="C9" s="7">
        <v>37073</v>
      </c>
      <c r="D9" s="47">
        <v>0</v>
      </c>
      <c r="E9" s="8">
        <v>29.3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  <c r="J9" s="9">
        <f t="shared" si="4"/>
        <v>0</v>
      </c>
      <c r="K9" s="10">
        <f t="shared" si="5"/>
        <v>0</v>
      </c>
    </row>
    <row r="10" spans="3:11" s="1" customFormat="1" ht="17.25" customHeight="1">
      <c r="C10" s="7">
        <v>37104</v>
      </c>
      <c r="D10" s="47">
        <v>0</v>
      </c>
      <c r="E10" s="8">
        <v>29.3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  <c r="J10" s="9">
        <f t="shared" si="4"/>
        <v>0</v>
      </c>
      <c r="K10" s="10">
        <f t="shared" si="5"/>
        <v>0</v>
      </c>
    </row>
    <row r="11" spans="3:11" s="1" customFormat="1" ht="17.25" customHeight="1">
      <c r="C11" s="7">
        <v>37135</v>
      </c>
      <c r="D11" s="47">
        <v>0</v>
      </c>
      <c r="E11" s="8">
        <v>33.4</v>
      </c>
      <c r="F11" s="9">
        <f t="shared" si="0"/>
        <v>0</v>
      </c>
      <c r="G11" s="9">
        <f t="shared" si="1"/>
        <v>0</v>
      </c>
      <c r="H11" s="9">
        <f t="shared" si="2"/>
        <v>0</v>
      </c>
      <c r="I11" s="9">
        <f t="shared" si="3"/>
        <v>0</v>
      </c>
      <c r="J11" s="9">
        <f t="shared" si="4"/>
        <v>0</v>
      </c>
      <c r="K11" s="10">
        <f t="shared" si="5"/>
        <v>0</v>
      </c>
    </row>
    <row r="12" spans="3:11" s="1" customFormat="1" ht="17.25" customHeight="1">
      <c r="C12" s="7">
        <v>37165</v>
      </c>
      <c r="D12" s="47">
        <v>0</v>
      </c>
      <c r="E12" s="8">
        <v>33.4</v>
      </c>
      <c r="F12" s="9">
        <f t="shared" si="0"/>
        <v>0</v>
      </c>
      <c r="G12" s="9">
        <f t="shared" si="1"/>
        <v>0</v>
      </c>
      <c r="H12" s="9">
        <f t="shared" si="2"/>
        <v>0</v>
      </c>
      <c r="I12" s="9">
        <f t="shared" si="3"/>
        <v>0</v>
      </c>
      <c r="J12" s="9">
        <f t="shared" si="4"/>
        <v>0</v>
      </c>
      <c r="K12" s="10">
        <f t="shared" si="5"/>
        <v>0</v>
      </c>
    </row>
    <row r="13" spans="3:11" s="1" customFormat="1" ht="17.25" customHeight="1">
      <c r="C13" s="7">
        <v>37196</v>
      </c>
      <c r="D13" s="47">
        <v>0</v>
      </c>
      <c r="E13" s="8">
        <v>33.4</v>
      </c>
      <c r="F13" s="9">
        <f t="shared" si="0"/>
        <v>0</v>
      </c>
      <c r="G13" s="9">
        <f t="shared" si="1"/>
        <v>0</v>
      </c>
      <c r="H13" s="9">
        <f t="shared" si="2"/>
        <v>0</v>
      </c>
      <c r="I13" s="9">
        <f t="shared" si="3"/>
        <v>0</v>
      </c>
      <c r="J13" s="9">
        <f t="shared" si="4"/>
        <v>0</v>
      </c>
      <c r="K13" s="10">
        <f t="shared" si="5"/>
        <v>0</v>
      </c>
    </row>
    <row r="14" spans="2:11" s="11" customFormat="1" ht="17.25" customHeight="1">
      <c r="B14" s="1"/>
      <c r="C14" s="7">
        <v>37226</v>
      </c>
      <c r="D14" s="47">
        <v>0</v>
      </c>
      <c r="E14" s="8">
        <v>35.2</v>
      </c>
      <c r="F14" s="9">
        <f t="shared" si="0"/>
        <v>0</v>
      </c>
      <c r="G14" s="9">
        <f t="shared" si="1"/>
        <v>0</v>
      </c>
      <c r="H14" s="9">
        <f t="shared" si="2"/>
        <v>0</v>
      </c>
      <c r="I14" s="9">
        <f t="shared" si="3"/>
        <v>0</v>
      </c>
      <c r="J14" s="9">
        <f t="shared" si="4"/>
        <v>0</v>
      </c>
      <c r="K14" s="10">
        <f t="shared" si="5"/>
        <v>0</v>
      </c>
    </row>
    <row r="15" spans="2:11" s="11" customFormat="1" ht="17.25" customHeight="1">
      <c r="B15" s="1"/>
      <c r="C15" s="7">
        <v>37257</v>
      </c>
      <c r="D15" s="47">
        <v>0</v>
      </c>
      <c r="E15" s="8">
        <v>35.2</v>
      </c>
      <c r="F15" s="9">
        <f t="shared" si="0"/>
        <v>0</v>
      </c>
      <c r="G15" s="9">
        <f t="shared" si="1"/>
        <v>0</v>
      </c>
      <c r="H15" s="9">
        <f>SUM(H14+G15)</f>
        <v>0</v>
      </c>
      <c r="I15" s="9">
        <f>(G15-K15)</f>
        <v>0</v>
      </c>
      <c r="J15" s="9">
        <f>SUM(J14+I15)</f>
        <v>0</v>
      </c>
      <c r="K15" s="10">
        <f t="shared" si="5"/>
        <v>0</v>
      </c>
    </row>
    <row r="16" spans="2:11" s="11" customFormat="1" ht="17.25" customHeight="1">
      <c r="B16" s="1"/>
      <c r="C16" s="7">
        <v>37288</v>
      </c>
      <c r="D16" s="47">
        <v>0</v>
      </c>
      <c r="E16" s="8">
        <v>35.2</v>
      </c>
      <c r="F16" s="9">
        <f t="shared" si="0"/>
        <v>0</v>
      </c>
      <c r="G16" s="9">
        <f t="shared" si="1"/>
        <v>0</v>
      </c>
      <c r="H16" s="9">
        <f>SUM(H15+G16)</f>
        <v>0</v>
      </c>
      <c r="I16" s="9">
        <f>(G16-K16)</f>
        <v>0</v>
      </c>
      <c r="J16" s="9">
        <f>SUM(J15+I16)</f>
        <v>0</v>
      </c>
      <c r="K16" s="10">
        <f t="shared" si="5"/>
        <v>0</v>
      </c>
    </row>
    <row r="17" spans="2:11" s="12" customFormat="1" ht="17.25" customHeight="1">
      <c r="B17" s="1"/>
      <c r="C17" s="13"/>
      <c r="D17" s="14"/>
      <c r="E17" s="15"/>
      <c r="F17" s="14" t="s">
        <v>12</v>
      </c>
      <c r="G17" s="14">
        <f>SUM(G5:G16)</f>
        <v>0</v>
      </c>
      <c r="H17" s="14">
        <f>SUM(H5:H16)</f>
        <v>0</v>
      </c>
      <c r="I17" s="14">
        <f>SUM(I5:I16)</f>
        <v>0</v>
      </c>
      <c r="J17" s="14">
        <f>SUM(J5:J16)</f>
        <v>0</v>
      </c>
      <c r="K17" s="16"/>
    </row>
    <row r="18" spans="1:11" s="12" customFormat="1" ht="17.25" customHeight="1">
      <c r="A18" s="17" t="s">
        <v>13</v>
      </c>
      <c r="B18" s="17"/>
      <c r="C18" s="48" t="s">
        <v>3</v>
      </c>
      <c r="D18" s="49"/>
      <c r="E18" s="50" t="s">
        <v>8</v>
      </c>
      <c r="F18" s="51"/>
      <c r="G18" s="52" t="s">
        <v>4</v>
      </c>
      <c r="H18" s="53"/>
      <c r="I18" s="54" t="s">
        <v>5</v>
      </c>
      <c r="J18" s="55"/>
      <c r="K18" s="18"/>
    </row>
    <row r="19" spans="1:11" s="12" customFormat="1" ht="17.25" customHeight="1">
      <c r="A19" s="17" t="s">
        <v>14</v>
      </c>
      <c r="B19" s="17"/>
      <c r="C19" s="19" t="s">
        <v>6</v>
      </c>
      <c r="D19" s="20" t="s">
        <v>7</v>
      </c>
      <c r="E19" s="19" t="s">
        <v>6</v>
      </c>
      <c r="F19" s="20" t="s">
        <v>7</v>
      </c>
      <c r="G19" s="19" t="s">
        <v>6</v>
      </c>
      <c r="H19" s="20" t="s">
        <v>7</v>
      </c>
      <c r="I19" s="19" t="s">
        <v>6</v>
      </c>
      <c r="J19" s="20" t="s">
        <v>7</v>
      </c>
      <c r="K19" s="18"/>
    </row>
    <row r="20" spans="1:11" s="12" customFormat="1" ht="17.25" customHeight="1">
      <c r="A20" s="21" t="s">
        <v>22</v>
      </c>
      <c r="B20" s="21"/>
      <c r="C20" s="22">
        <v>0</v>
      </c>
      <c r="D20" s="20">
        <v>0</v>
      </c>
      <c r="E20" s="22">
        <f>(H17*9.5/1200)</f>
        <v>0</v>
      </c>
      <c r="F20" s="22">
        <f>(J17*9.5/1200)</f>
        <v>0</v>
      </c>
      <c r="G20" s="22">
        <f>G17</f>
        <v>0</v>
      </c>
      <c r="H20" s="22">
        <f>I17</f>
        <v>0</v>
      </c>
      <c r="I20" s="22">
        <f>(C20+E20+G20)</f>
        <v>0</v>
      </c>
      <c r="J20" s="22">
        <f>(D20+F20+H20)</f>
        <v>0</v>
      </c>
      <c r="K20" s="23"/>
    </row>
    <row r="21" spans="3:11" s="12" customFormat="1" ht="17.25" customHeight="1">
      <c r="C21" s="24" t="s">
        <v>3</v>
      </c>
      <c r="D21" s="25"/>
      <c r="E21" s="26"/>
      <c r="F21" s="27"/>
      <c r="G21" s="25"/>
      <c r="H21" s="25">
        <f>I20</f>
        <v>0</v>
      </c>
      <c r="I21" s="25"/>
      <c r="J21" s="25">
        <f>J20</f>
        <v>0</v>
      </c>
      <c r="K21" s="28"/>
    </row>
    <row r="22" spans="3:11" ht="17.25" customHeight="1">
      <c r="C22" s="7">
        <v>37317</v>
      </c>
      <c r="D22" s="47">
        <v>0</v>
      </c>
      <c r="E22" s="8">
        <v>35.2</v>
      </c>
      <c r="F22" s="9">
        <f>SUM(D22+D22*E22/100)</f>
        <v>0</v>
      </c>
      <c r="G22" s="9">
        <f>(F22*12/100)</f>
        <v>0</v>
      </c>
      <c r="H22" s="9">
        <f>SUM(H16+G22)</f>
        <v>0</v>
      </c>
      <c r="I22" s="9">
        <f>(G22-K22)</f>
        <v>0</v>
      </c>
      <c r="J22" s="9">
        <f>SUM(J16+I22)</f>
        <v>0</v>
      </c>
      <c r="K22" s="10">
        <f aca="true" t="shared" si="6" ref="K22:K33">IF(D22&lt;1,0,541)</f>
        <v>0</v>
      </c>
    </row>
    <row r="23" spans="3:11" ht="17.25" customHeight="1">
      <c r="C23" s="7">
        <v>37348</v>
      </c>
      <c r="D23" s="47">
        <v>9850</v>
      </c>
      <c r="E23" s="8">
        <v>34.90355329949239</v>
      </c>
      <c r="F23" s="9">
        <f>SUM(D23+D23*E23/100)</f>
        <v>13288</v>
      </c>
      <c r="G23" s="9">
        <f>(F23*12/100)</f>
        <v>1594.56</v>
      </c>
      <c r="H23" s="9">
        <f aca="true" t="shared" si="7" ref="H23:J33">SUM(H22+G23)</f>
        <v>1594.56</v>
      </c>
      <c r="I23" s="9">
        <f aca="true" t="shared" si="8" ref="I23:I33">(G23-K23)</f>
        <v>1053.56</v>
      </c>
      <c r="J23" s="9">
        <f t="shared" si="7"/>
        <v>1053.56</v>
      </c>
      <c r="K23" s="10">
        <f t="shared" si="6"/>
        <v>541</v>
      </c>
    </row>
    <row r="24" spans="3:11" ht="17.25" customHeight="1">
      <c r="C24" s="7">
        <v>37378</v>
      </c>
      <c r="D24" s="47">
        <v>9850</v>
      </c>
      <c r="E24" s="8">
        <v>34.90355329949239</v>
      </c>
      <c r="F24" s="9">
        <f aca="true" t="shared" si="9" ref="F24:F84">SUM(D24+D24*E24/100)</f>
        <v>13288</v>
      </c>
      <c r="G24" s="9">
        <f aca="true" t="shared" si="10" ref="G24:G84">(F24*12/100)</f>
        <v>1594.56</v>
      </c>
      <c r="H24" s="9">
        <f t="shared" si="7"/>
        <v>3189.12</v>
      </c>
      <c r="I24" s="9">
        <f t="shared" si="8"/>
        <v>1053.56</v>
      </c>
      <c r="J24" s="9">
        <f t="shared" si="7"/>
        <v>2107.12</v>
      </c>
      <c r="K24" s="10">
        <f t="shared" si="6"/>
        <v>541</v>
      </c>
    </row>
    <row r="25" spans="3:11" ht="17.25" customHeight="1">
      <c r="C25" s="7">
        <v>37409</v>
      </c>
      <c r="D25" s="47">
        <v>9850</v>
      </c>
      <c r="E25" s="8">
        <v>34.90355329949239</v>
      </c>
      <c r="F25" s="9">
        <f t="shared" si="9"/>
        <v>13288</v>
      </c>
      <c r="G25" s="9">
        <f t="shared" si="10"/>
        <v>1594.56</v>
      </c>
      <c r="H25" s="9">
        <f t="shared" si="7"/>
        <v>4783.68</v>
      </c>
      <c r="I25" s="9">
        <f t="shared" si="8"/>
        <v>1053.56</v>
      </c>
      <c r="J25" s="9">
        <f t="shared" si="7"/>
        <v>3160.68</v>
      </c>
      <c r="K25" s="10">
        <f t="shared" si="6"/>
        <v>541</v>
      </c>
    </row>
    <row r="26" spans="3:11" ht="17.25" customHeight="1">
      <c r="C26" s="7">
        <v>37439</v>
      </c>
      <c r="D26" s="47">
        <v>9850</v>
      </c>
      <c r="E26" s="8">
        <v>35.50253807106599</v>
      </c>
      <c r="F26" s="9">
        <f t="shared" si="9"/>
        <v>13347</v>
      </c>
      <c r="G26" s="9">
        <f t="shared" si="10"/>
        <v>1601.64</v>
      </c>
      <c r="H26" s="9">
        <f t="shared" si="7"/>
        <v>6385.320000000001</v>
      </c>
      <c r="I26" s="9">
        <f t="shared" si="8"/>
        <v>1060.64</v>
      </c>
      <c r="J26" s="9">
        <f t="shared" si="7"/>
        <v>4221.32</v>
      </c>
      <c r="K26" s="10">
        <f t="shared" si="6"/>
        <v>541</v>
      </c>
    </row>
    <row r="27" spans="3:11" ht="17.25" customHeight="1">
      <c r="C27" s="7">
        <v>37470</v>
      </c>
      <c r="D27" s="47">
        <v>9850</v>
      </c>
      <c r="E27" s="8">
        <v>35.50253807106599</v>
      </c>
      <c r="F27" s="9">
        <f t="shared" si="9"/>
        <v>13347</v>
      </c>
      <c r="G27" s="9">
        <f t="shared" si="10"/>
        <v>1601.64</v>
      </c>
      <c r="H27" s="9">
        <f t="shared" si="7"/>
        <v>7986.960000000001</v>
      </c>
      <c r="I27" s="9">
        <f t="shared" si="8"/>
        <v>1060.64</v>
      </c>
      <c r="J27" s="9">
        <f t="shared" si="7"/>
        <v>5281.96</v>
      </c>
      <c r="K27" s="10">
        <f t="shared" si="6"/>
        <v>541</v>
      </c>
    </row>
    <row r="28" spans="3:11" ht="17.25" customHeight="1">
      <c r="C28" s="7">
        <v>37501</v>
      </c>
      <c r="D28" s="47">
        <v>9850</v>
      </c>
      <c r="E28" s="8">
        <v>35.50253807106599</v>
      </c>
      <c r="F28" s="9">
        <f t="shared" si="9"/>
        <v>13347</v>
      </c>
      <c r="G28" s="9">
        <f t="shared" si="10"/>
        <v>1601.64</v>
      </c>
      <c r="H28" s="9">
        <f t="shared" si="7"/>
        <v>9588.6</v>
      </c>
      <c r="I28" s="9">
        <f t="shared" si="8"/>
        <v>1060.64</v>
      </c>
      <c r="J28" s="9">
        <f t="shared" si="7"/>
        <v>6342.6</v>
      </c>
      <c r="K28" s="10">
        <f t="shared" si="6"/>
        <v>541</v>
      </c>
    </row>
    <row r="29" spans="3:11" ht="17.25" customHeight="1">
      <c r="C29" s="7">
        <v>37531</v>
      </c>
      <c r="D29" s="47">
        <v>9850</v>
      </c>
      <c r="E29" s="8">
        <v>38.598984771573605</v>
      </c>
      <c r="F29" s="9">
        <f t="shared" si="9"/>
        <v>13652</v>
      </c>
      <c r="G29" s="9">
        <f t="shared" si="10"/>
        <v>1638.24</v>
      </c>
      <c r="H29" s="9">
        <f t="shared" si="7"/>
        <v>11226.84</v>
      </c>
      <c r="I29" s="9">
        <f t="shared" si="8"/>
        <v>1097.24</v>
      </c>
      <c r="J29" s="9">
        <f t="shared" si="7"/>
        <v>7439.84</v>
      </c>
      <c r="K29" s="10">
        <f t="shared" si="6"/>
        <v>541</v>
      </c>
    </row>
    <row r="30" spans="3:11" ht="17.25" customHeight="1">
      <c r="C30" s="7">
        <v>37562</v>
      </c>
      <c r="D30" s="47">
        <v>9850</v>
      </c>
      <c r="E30" s="8">
        <v>38.598984771573605</v>
      </c>
      <c r="F30" s="9">
        <f t="shared" si="9"/>
        <v>13652</v>
      </c>
      <c r="G30" s="9">
        <f t="shared" si="10"/>
        <v>1638.24</v>
      </c>
      <c r="H30" s="9">
        <f t="shared" si="7"/>
        <v>12865.08</v>
      </c>
      <c r="I30" s="9">
        <f t="shared" si="8"/>
        <v>1097.24</v>
      </c>
      <c r="J30" s="9">
        <f t="shared" si="7"/>
        <v>8537.08</v>
      </c>
      <c r="K30" s="10">
        <f t="shared" si="6"/>
        <v>541</v>
      </c>
    </row>
    <row r="31" spans="2:11" s="30" customFormat="1" ht="17.25" customHeight="1">
      <c r="B31" s="29"/>
      <c r="C31" s="7">
        <v>37592</v>
      </c>
      <c r="D31" s="47">
        <v>10100</v>
      </c>
      <c r="E31" s="31">
        <v>38.598984771573605</v>
      </c>
      <c r="F31" s="32">
        <f t="shared" si="9"/>
        <v>13998.497461928935</v>
      </c>
      <c r="G31" s="32">
        <f t="shared" si="10"/>
        <v>1679.8196954314722</v>
      </c>
      <c r="H31" s="32">
        <f t="shared" si="7"/>
        <v>14544.899695431472</v>
      </c>
      <c r="I31" s="9">
        <f t="shared" si="8"/>
        <v>1138.8196954314722</v>
      </c>
      <c r="J31" s="32">
        <f t="shared" si="7"/>
        <v>9675.899695431472</v>
      </c>
      <c r="K31" s="10">
        <f t="shared" si="6"/>
        <v>541</v>
      </c>
    </row>
    <row r="32" spans="2:11" s="30" customFormat="1" ht="17.25" customHeight="1">
      <c r="B32" s="29"/>
      <c r="C32" s="7">
        <v>37623</v>
      </c>
      <c r="D32" s="47">
        <v>10100</v>
      </c>
      <c r="E32" s="31">
        <v>40.603960396039604</v>
      </c>
      <c r="F32" s="32">
        <f t="shared" si="9"/>
        <v>14201</v>
      </c>
      <c r="G32" s="32">
        <f t="shared" si="10"/>
        <v>1704.12</v>
      </c>
      <c r="H32" s="32">
        <f t="shared" si="7"/>
        <v>16249.01969543147</v>
      </c>
      <c r="I32" s="9">
        <f t="shared" si="8"/>
        <v>1163.12</v>
      </c>
      <c r="J32" s="32">
        <f t="shared" si="7"/>
        <v>10839.01969543147</v>
      </c>
      <c r="K32" s="10">
        <f t="shared" si="6"/>
        <v>541</v>
      </c>
    </row>
    <row r="33" spans="2:11" s="30" customFormat="1" ht="17.25" customHeight="1">
      <c r="B33" s="29"/>
      <c r="C33" s="7">
        <v>37654</v>
      </c>
      <c r="D33" s="47">
        <v>10100</v>
      </c>
      <c r="E33" s="31">
        <v>40.603960396039604</v>
      </c>
      <c r="F33" s="32">
        <f t="shared" si="9"/>
        <v>14201</v>
      </c>
      <c r="G33" s="32">
        <f t="shared" si="10"/>
        <v>1704.12</v>
      </c>
      <c r="H33" s="32">
        <f t="shared" si="7"/>
        <v>17953.13969543147</v>
      </c>
      <c r="I33" s="9">
        <f t="shared" si="8"/>
        <v>1163.12</v>
      </c>
      <c r="J33" s="32">
        <f t="shared" si="7"/>
        <v>12002.13969543147</v>
      </c>
      <c r="K33" s="10">
        <f t="shared" si="6"/>
        <v>541</v>
      </c>
    </row>
    <row r="34" spans="3:11" s="12" customFormat="1" ht="17.25" customHeight="1">
      <c r="C34" s="13"/>
      <c r="D34" s="14"/>
      <c r="E34" s="15"/>
      <c r="F34" s="14" t="s">
        <v>12</v>
      </c>
      <c r="G34" s="14">
        <f>SUM(G22:G33)</f>
        <v>17953.13969543147</v>
      </c>
      <c r="H34" s="14">
        <f>SUM(H22:H33)</f>
        <v>106367.21908629441</v>
      </c>
      <c r="I34" s="14">
        <f>SUM(I22:I33)</f>
        <v>12002.13969543147</v>
      </c>
      <c r="J34" s="14">
        <f>SUM(J22:J33)</f>
        <v>70661.21908629441</v>
      </c>
      <c r="K34" s="16"/>
    </row>
    <row r="35" spans="1:11" s="12" customFormat="1" ht="17.25" customHeight="1">
      <c r="A35" s="17" t="s">
        <v>13</v>
      </c>
      <c r="B35" s="17"/>
      <c r="C35" s="48" t="s">
        <v>3</v>
      </c>
      <c r="D35" s="49"/>
      <c r="E35" s="50" t="s">
        <v>8</v>
      </c>
      <c r="F35" s="51"/>
      <c r="G35" s="52" t="s">
        <v>4</v>
      </c>
      <c r="H35" s="53"/>
      <c r="I35" s="54" t="s">
        <v>5</v>
      </c>
      <c r="J35" s="55"/>
      <c r="K35" s="18"/>
    </row>
    <row r="36" spans="1:11" s="12" customFormat="1" ht="17.25" customHeight="1">
      <c r="A36" s="17" t="s">
        <v>15</v>
      </c>
      <c r="B36" s="17"/>
      <c r="C36" s="19" t="s">
        <v>6</v>
      </c>
      <c r="D36" s="20" t="s">
        <v>7</v>
      </c>
      <c r="E36" s="19" t="s">
        <v>6</v>
      </c>
      <c r="F36" s="20" t="s">
        <v>7</v>
      </c>
      <c r="G36" s="19" t="s">
        <v>6</v>
      </c>
      <c r="H36" s="20" t="s">
        <v>7</v>
      </c>
      <c r="I36" s="19" t="s">
        <v>6</v>
      </c>
      <c r="J36" s="20" t="s">
        <v>7</v>
      </c>
      <c r="K36" s="18"/>
    </row>
    <row r="37" spans="1:11" s="12" customFormat="1" ht="17.25" customHeight="1">
      <c r="A37" s="21" t="s">
        <v>22</v>
      </c>
      <c r="B37" s="21"/>
      <c r="C37" s="22">
        <f>I20</f>
        <v>0</v>
      </c>
      <c r="D37" s="20">
        <f>J20</f>
        <v>0</v>
      </c>
      <c r="E37" s="22">
        <f>(H34*9.5/1200)</f>
        <v>842.0738177664974</v>
      </c>
      <c r="F37" s="22">
        <f>(J34*9.5/1200)</f>
        <v>559.4013177664974</v>
      </c>
      <c r="G37" s="22">
        <f>G34</f>
        <v>17953.13969543147</v>
      </c>
      <c r="H37" s="22">
        <f>I34</f>
        <v>12002.13969543147</v>
      </c>
      <c r="I37" s="22">
        <f>(C37+E37+G37)</f>
        <v>18795.213513197967</v>
      </c>
      <c r="J37" s="22">
        <f>(D37+F37+H37)</f>
        <v>12561.541013197966</v>
      </c>
      <c r="K37" s="23"/>
    </row>
    <row r="38" spans="3:11" s="12" customFormat="1" ht="17.25" customHeight="1">
      <c r="C38" s="24" t="s">
        <v>3</v>
      </c>
      <c r="D38" s="25"/>
      <c r="E38" s="26"/>
      <c r="F38" s="27"/>
      <c r="G38" s="25"/>
      <c r="H38" s="25">
        <f>I37</f>
        <v>18795.213513197967</v>
      </c>
      <c r="I38" s="25"/>
      <c r="J38" s="25">
        <f>J37</f>
        <v>12561.541013197966</v>
      </c>
      <c r="K38" s="28"/>
    </row>
    <row r="39" spans="3:11" ht="17.25" customHeight="1">
      <c r="C39" s="7">
        <v>37683</v>
      </c>
      <c r="D39" s="47">
        <v>10100</v>
      </c>
      <c r="E39" s="8">
        <v>40.603960396039604</v>
      </c>
      <c r="F39" s="9">
        <f t="shared" si="9"/>
        <v>14201</v>
      </c>
      <c r="G39" s="9">
        <f t="shared" si="10"/>
        <v>1704.12</v>
      </c>
      <c r="H39" s="9">
        <f>SUM(I37+G39)</f>
        <v>20499.333513197966</v>
      </c>
      <c r="I39" s="9">
        <f aca="true" t="shared" si="11" ref="I39:I50">(G39-K39)</f>
        <v>1163.12</v>
      </c>
      <c r="J39" s="9">
        <f>SUM(J37+I39)</f>
        <v>13724.661013197965</v>
      </c>
      <c r="K39" s="10">
        <f aca="true" t="shared" si="12" ref="K39:K50">IF(D39&lt;1,0,541)</f>
        <v>541</v>
      </c>
    </row>
    <row r="40" spans="3:11" ht="17.25" customHeight="1">
      <c r="C40" s="7">
        <v>37714</v>
      </c>
      <c r="D40" s="47">
        <v>10100</v>
      </c>
      <c r="E40" s="8">
        <v>39.603960396039604</v>
      </c>
      <c r="F40" s="9">
        <f t="shared" si="9"/>
        <v>14100</v>
      </c>
      <c r="G40" s="9">
        <f t="shared" si="10"/>
        <v>1692</v>
      </c>
      <c r="H40" s="9">
        <f aca="true" t="shared" si="13" ref="H40:H50">SUM(H39+G40)</f>
        <v>22191.333513197966</v>
      </c>
      <c r="I40" s="9">
        <f t="shared" si="11"/>
        <v>1151</v>
      </c>
      <c r="J40" s="9">
        <f aca="true" t="shared" si="14" ref="J40:J50">SUM(J39+I40)</f>
        <v>14875.661013197965</v>
      </c>
      <c r="K40" s="10">
        <f t="shared" si="12"/>
        <v>541</v>
      </c>
    </row>
    <row r="41" spans="3:11" ht="17.25" customHeight="1">
      <c r="C41" s="7">
        <v>37744</v>
      </c>
      <c r="D41" s="47">
        <v>10100</v>
      </c>
      <c r="E41" s="8">
        <v>39.603960396039604</v>
      </c>
      <c r="F41" s="9">
        <f t="shared" si="9"/>
        <v>14100</v>
      </c>
      <c r="G41" s="9">
        <f t="shared" si="10"/>
        <v>1692</v>
      </c>
      <c r="H41" s="9">
        <f t="shared" si="13"/>
        <v>23883.333513197966</v>
      </c>
      <c r="I41" s="9">
        <f t="shared" si="11"/>
        <v>1151</v>
      </c>
      <c r="J41" s="9">
        <f t="shared" si="14"/>
        <v>16026.661013197965</v>
      </c>
      <c r="K41" s="10">
        <f t="shared" si="12"/>
        <v>541</v>
      </c>
    </row>
    <row r="42" spans="3:11" ht="17.25" customHeight="1">
      <c r="C42" s="7">
        <v>37775</v>
      </c>
      <c r="D42" s="47">
        <v>10100</v>
      </c>
      <c r="E42" s="8">
        <v>39.603960396039604</v>
      </c>
      <c r="F42" s="9">
        <f t="shared" si="9"/>
        <v>14100</v>
      </c>
      <c r="G42" s="9">
        <f t="shared" si="10"/>
        <v>1692</v>
      </c>
      <c r="H42" s="9">
        <f t="shared" si="13"/>
        <v>25575.333513197966</v>
      </c>
      <c r="I42" s="9">
        <f t="shared" si="11"/>
        <v>1151</v>
      </c>
      <c r="J42" s="9">
        <f t="shared" si="14"/>
        <v>17177.661013197965</v>
      </c>
      <c r="K42" s="10">
        <f t="shared" si="12"/>
        <v>541</v>
      </c>
    </row>
    <row r="43" spans="3:11" ht="17.25" customHeight="1">
      <c r="C43" s="7">
        <v>37805</v>
      </c>
      <c r="D43" s="47">
        <v>10100</v>
      </c>
      <c r="E43" s="8">
        <v>41.801980198019805</v>
      </c>
      <c r="F43" s="9">
        <f t="shared" si="9"/>
        <v>14322</v>
      </c>
      <c r="G43" s="9">
        <f t="shared" si="10"/>
        <v>1718.64</v>
      </c>
      <c r="H43" s="9">
        <f t="shared" si="13"/>
        <v>27293.973513197965</v>
      </c>
      <c r="I43" s="9">
        <f t="shared" si="11"/>
        <v>1177.64</v>
      </c>
      <c r="J43" s="9">
        <f t="shared" si="14"/>
        <v>18355.301013197964</v>
      </c>
      <c r="K43" s="10">
        <f t="shared" si="12"/>
        <v>541</v>
      </c>
    </row>
    <row r="44" spans="3:11" ht="17.25" customHeight="1">
      <c r="C44" s="7">
        <v>37836</v>
      </c>
      <c r="D44" s="47">
        <v>10100</v>
      </c>
      <c r="E44" s="8">
        <v>41.801980198019805</v>
      </c>
      <c r="F44" s="9">
        <f t="shared" si="9"/>
        <v>14322</v>
      </c>
      <c r="G44" s="9">
        <f t="shared" si="10"/>
        <v>1718.64</v>
      </c>
      <c r="H44" s="9">
        <f t="shared" si="13"/>
        <v>29012.613513197964</v>
      </c>
      <c r="I44" s="9">
        <f t="shared" si="11"/>
        <v>1177.64</v>
      </c>
      <c r="J44" s="9">
        <f t="shared" si="14"/>
        <v>19532.941013197964</v>
      </c>
      <c r="K44" s="10">
        <f t="shared" si="12"/>
        <v>541</v>
      </c>
    </row>
    <row r="45" spans="3:11" ht="17.25" customHeight="1">
      <c r="C45" s="7">
        <v>37867</v>
      </c>
      <c r="D45" s="47">
        <v>10100</v>
      </c>
      <c r="E45" s="8">
        <v>41.801980198019805</v>
      </c>
      <c r="F45" s="9">
        <f t="shared" si="9"/>
        <v>14322</v>
      </c>
      <c r="G45" s="9">
        <f t="shared" si="10"/>
        <v>1718.64</v>
      </c>
      <c r="H45" s="9">
        <f t="shared" si="13"/>
        <v>30731.253513197964</v>
      </c>
      <c r="I45" s="9">
        <f t="shared" si="11"/>
        <v>1177.64</v>
      </c>
      <c r="J45" s="9">
        <f t="shared" si="14"/>
        <v>20710.581013197963</v>
      </c>
      <c r="K45" s="10">
        <f t="shared" si="12"/>
        <v>541</v>
      </c>
    </row>
    <row r="46" spans="3:11" ht="17.25" customHeight="1">
      <c r="C46" s="7">
        <v>37897</v>
      </c>
      <c r="D46" s="47">
        <v>10100</v>
      </c>
      <c r="E46" s="8">
        <v>43.98019801980198</v>
      </c>
      <c r="F46" s="9">
        <f t="shared" si="9"/>
        <v>14542</v>
      </c>
      <c r="G46" s="9">
        <f t="shared" si="10"/>
        <v>1745.04</v>
      </c>
      <c r="H46" s="9">
        <f t="shared" si="13"/>
        <v>32476.293513197965</v>
      </c>
      <c r="I46" s="9">
        <f t="shared" si="11"/>
        <v>1204.04</v>
      </c>
      <c r="J46" s="9">
        <f t="shared" si="14"/>
        <v>21914.621013197964</v>
      </c>
      <c r="K46" s="10">
        <f t="shared" si="12"/>
        <v>541</v>
      </c>
    </row>
    <row r="47" spans="3:11" ht="17.25" customHeight="1">
      <c r="C47" s="7">
        <v>37928</v>
      </c>
      <c r="D47" s="47">
        <v>10100</v>
      </c>
      <c r="E47" s="8">
        <v>43.98019801980198</v>
      </c>
      <c r="F47" s="9">
        <f t="shared" si="9"/>
        <v>14542</v>
      </c>
      <c r="G47" s="9">
        <f t="shared" si="10"/>
        <v>1745.04</v>
      </c>
      <c r="H47" s="9">
        <f t="shared" si="13"/>
        <v>34221.33351319796</v>
      </c>
      <c r="I47" s="9">
        <f t="shared" si="11"/>
        <v>1204.04</v>
      </c>
      <c r="J47" s="9">
        <f t="shared" si="14"/>
        <v>23118.661013197965</v>
      </c>
      <c r="K47" s="10">
        <f t="shared" si="12"/>
        <v>541</v>
      </c>
    </row>
    <row r="48" spans="2:11" s="30" customFormat="1" ht="17.25" customHeight="1">
      <c r="B48" s="29"/>
      <c r="C48" s="7">
        <v>37958</v>
      </c>
      <c r="D48" s="47">
        <v>10350</v>
      </c>
      <c r="E48" s="31">
        <v>43.98019801980198</v>
      </c>
      <c r="F48" s="9">
        <f t="shared" si="9"/>
        <v>14901.950495049507</v>
      </c>
      <c r="G48" s="32">
        <f t="shared" si="10"/>
        <v>1788.234059405941</v>
      </c>
      <c r="H48" s="9">
        <f t="shared" si="13"/>
        <v>36009.567572603904</v>
      </c>
      <c r="I48" s="9">
        <f t="shared" si="11"/>
        <v>1247.234059405941</v>
      </c>
      <c r="J48" s="9">
        <f t="shared" si="14"/>
        <v>24365.895072603907</v>
      </c>
      <c r="K48" s="10">
        <f t="shared" si="12"/>
        <v>541</v>
      </c>
    </row>
    <row r="49" spans="3:11" ht="17.25" customHeight="1">
      <c r="C49" s="7">
        <v>37989</v>
      </c>
      <c r="D49" s="47">
        <v>10350</v>
      </c>
      <c r="E49" s="8">
        <v>44.89855072463768</v>
      </c>
      <c r="F49" s="9">
        <f t="shared" si="9"/>
        <v>14997</v>
      </c>
      <c r="G49" s="9">
        <f t="shared" si="10"/>
        <v>1799.64</v>
      </c>
      <c r="H49" s="9">
        <f t="shared" si="13"/>
        <v>37809.207572603904</v>
      </c>
      <c r="I49" s="9">
        <f t="shared" si="11"/>
        <v>1258.64</v>
      </c>
      <c r="J49" s="9">
        <f t="shared" si="14"/>
        <v>25624.535072603907</v>
      </c>
      <c r="K49" s="10">
        <f t="shared" si="12"/>
        <v>541</v>
      </c>
    </row>
    <row r="50" spans="2:11" s="30" customFormat="1" ht="17.25" customHeight="1">
      <c r="B50" s="29"/>
      <c r="C50" s="7">
        <v>38020</v>
      </c>
      <c r="D50" s="47">
        <v>10350</v>
      </c>
      <c r="E50" s="31">
        <v>44.89855072463768</v>
      </c>
      <c r="F50" s="32">
        <f t="shared" si="9"/>
        <v>14997</v>
      </c>
      <c r="G50" s="32">
        <f t="shared" si="10"/>
        <v>1799.64</v>
      </c>
      <c r="H50" s="32">
        <f t="shared" si="13"/>
        <v>39608.8475726039</v>
      </c>
      <c r="I50" s="9">
        <f t="shared" si="11"/>
        <v>1258.64</v>
      </c>
      <c r="J50" s="32">
        <f t="shared" si="14"/>
        <v>26883.175072603906</v>
      </c>
      <c r="K50" s="10">
        <f t="shared" si="12"/>
        <v>541</v>
      </c>
    </row>
    <row r="51" spans="3:11" s="12" customFormat="1" ht="17.25" customHeight="1">
      <c r="C51" s="13"/>
      <c r="D51" s="14"/>
      <c r="E51" s="15"/>
      <c r="F51" s="14" t="s">
        <v>12</v>
      </c>
      <c r="G51" s="14">
        <f>SUM(G39:G50)</f>
        <v>20813.63405940594</v>
      </c>
      <c r="H51" s="14">
        <f>SUM(H39:H50)</f>
        <v>359312.42433659337</v>
      </c>
      <c r="I51" s="14">
        <f>SUM(I39:I50)</f>
        <v>14321.634059405942</v>
      </c>
      <c r="J51" s="14">
        <f>SUM(J39:J50)</f>
        <v>242310.35433659345</v>
      </c>
      <c r="K51" s="16"/>
    </row>
    <row r="52" spans="1:11" s="12" customFormat="1" ht="17.25" customHeight="1">
      <c r="A52" s="17" t="s">
        <v>13</v>
      </c>
      <c r="B52" s="17"/>
      <c r="C52" s="48" t="s">
        <v>3</v>
      </c>
      <c r="D52" s="49"/>
      <c r="E52" s="50" t="s">
        <v>8</v>
      </c>
      <c r="F52" s="51"/>
      <c r="G52" s="52" t="s">
        <v>4</v>
      </c>
      <c r="H52" s="53"/>
      <c r="I52" s="54" t="s">
        <v>5</v>
      </c>
      <c r="J52" s="55"/>
      <c r="K52" s="18"/>
    </row>
    <row r="53" spans="1:11" s="12" customFormat="1" ht="17.25" customHeight="1">
      <c r="A53" s="17" t="s">
        <v>16</v>
      </c>
      <c r="B53" s="17"/>
      <c r="C53" s="19" t="s">
        <v>6</v>
      </c>
      <c r="D53" s="20" t="s">
        <v>7</v>
      </c>
      <c r="E53" s="19" t="s">
        <v>6</v>
      </c>
      <c r="F53" s="20" t="s">
        <v>7</v>
      </c>
      <c r="G53" s="19" t="s">
        <v>6</v>
      </c>
      <c r="H53" s="20" t="s">
        <v>7</v>
      </c>
      <c r="I53" s="19" t="s">
        <v>6</v>
      </c>
      <c r="J53" s="20" t="s">
        <v>7</v>
      </c>
      <c r="K53" s="18"/>
    </row>
    <row r="54" spans="1:11" s="12" customFormat="1" ht="17.25" customHeight="1">
      <c r="A54" s="21" t="s">
        <v>22</v>
      </c>
      <c r="B54" s="21"/>
      <c r="C54" s="22">
        <f>I37</f>
        <v>18795.213513197967</v>
      </c>
      <c r="D54" s="20">
        <f>J37</f>
        <v>12561.541013197966</v>
      </c>
      <c r="E54" s="22">
        <f>(H51*9.5/1200)</f>
        <v>2844.5566926646975</v>
      </c>
      <c r="F54" s="22">
        <f>(J51*9.5/1200)</f>
        <v>1918.290305164698</v>
      </c>
      <c r="G54" s="22">
        <f>G51</f>
        <v>20813.63405940594</v>
      </c>
      <c r="H54" s="22">
        <f>I51</f>
        <v>14321.634059405942</v>
      </c>
      <c r="I54" s="22">
        <f>(C54+E54+G54)</f>
        <v>42453.404265268604</v>
      </c>
      <c r="J54" s="22">
        <f>(D54+F54+H54)</f>
        <v>28801.465377768604</v>
      </c>
      <c r="K54" s="23"/>
    </row>
    <row r="55" spans="3:11" s="12" customFormat="1" ht="17.25" customHeight="1">
      <c r="C55" s="24" t="s">
        <v>3</v>
      </c>
      <c r="D55" s="25"/>
      <c r="E55" s="26"/>
      <c r="F55" s="27"/>
      <c r="G55" s="25"/>
      <c r="H55" s="25">
        <f>I54</f>
        <v>42453.404265268604</v>
      </c>
      <c r="I55" s="25"/>
      <c r="J55" s="25">
        <f>J54</f>
        <v>28801.465377768604</v>
      </c>
      <c r="K55" s="28"/>
    </row>
    <row r="56" spans="3:11" ht="17.25" customHeight="1">
      <c r="C56" s="7">
        <v>38050</v>
      </c>
      <c r="D56" s="47">
        <v>10350</v>
      </c>
      <c r="E56" s="8">
        <v>44.89855072463768</v>
      </c>
      <c r="F56" s="9">
        <f t="shared" si="9"/>
        <v>14997</v>
      </c>
      <c r="G56" s="9">
        <f t="shared" si="10"/>
        <v>1799.64</v>
      </c>
      <c r="H56" s="32">
        <f>SUM(H55+G56)</f>
        <v>44253.0442652686</v>
      </c>
      <c r="I56" s="9">
        <f aca="true" t="shared" si="15" ref="I56:I67">(G56-K56)</f>
        <v>1258.64</v>
      </c>
      <c r="J56" s="32">
        <f aca="true" t="shared" si="16" ref="J56:J67">SUM(J55+I56)</f>
        <v>30060.105377768603</v>
      </c>
      <c r="K56" s="10">
        <f aca="true" t="shared" si="17" ref="K56:K67">IF(D56&lt;1,0,541)</f>
        <v>541</v>
      </c>
    </row>
    <row r="57" spans="3:11" ht="17.25" customHeight="1">
      <c r="C57" s="7">
        <v>38081</v>
      </c>
      <c r="D57" s="47">
        <v>10350</v>
      </c>
      <c r="E57" s="8">
        <v>45.30434782608695</v>
      </c>
      <c r="F57" s="9">
        <f t="shared" si="9"/>
        <v>15039</v>
      </c>
      <c r="G57" s="9">
        <f t="shared" si="10"/>
        <v>1804.68</v>
      </c>
      <c r="H57" s="9">
        <f aca="true" t="shared" si="18" ref="H57:H67">SUM(H56+G57)</f>
        <v>46057.7242652686</v>
      </c>
      <c r="I57" s="9">
        <f t="shared" si="15"/>
        <v>1263.68</v>
      </c>
      <c r="J57" s="32">
        <f t="shared" si="16"/>
        <v>31323.785377768603</v>
      </c>
      <c r="K57" s="10">
        <f t="shared" si="17"/>
        <v>541</v>
      </c>
    </row>
    <row r="58" spans="3:11" ht="17.25" customHeight="1">
      <c r="C58" s="7">
        <v>38111</v>
      </c>
      <c r="D58" s="47">
        <v>10350</v>
      </c>
      <c r="E58" s="8">
        <v>45.30434782608695</v>
      </c>
      <c r="F58" s="9">
        <f t="shared" si="9"/>
        <v>15039</v>
      </c>
      <c r="G58" s="9">
        <f t="shared" si="10"/>
        <v>1804.68</v>
      </c>
      <c r="H58" s="9">
        <f t="shared" si="18"/>
        <v>47862.404265268604</v>
      </c>
      <c r="I58" s="9">
        <f t="shared" si="15"/>
        <v>1263.68</v>
      </c>
      <c r="J58" s="32">
        <f t="shared" si="16"/>
        <v>32587.465377768604</v>
      </c>
      <c r="K58" s="10">
        <f t="shared" si="17"/>
        <v>541</v>
      </c>
    </row>
    <row r="59" spans="3:11" ht="17.25" customHeight="1">
      <c r="C59" s="7">
        <v>38142</v>
      </c>
      <c r="D59" s="47">
        <v>10350</v>
      </c>
      <c r="E59" s="8">
        <v>45.30434782608695</v>
      </c>
      <c r="F59" s="9">
        <f t="shared" si="9"/>
        <v>15039</v>
      </c>
      <c r="G59" s="9">
        <f t="shared" si="10"/>
        <v>1804.68</v>
      </c>
      <c r="H59" s="9">
        <f t="shared" si="18"/>
        <v>49667.084265268604</v>
      </c>
      <c r="I59" s="9">
        <f t="shared" si="15"/>
        <v>1263.68</v>
      </c>
      <c r="J59" s="32">
        <f t="shared" si="16"/>
        <v>33851.145377768604</v>
      </c>
      <c r="K59" s="10">
        <f t="shared" si="17"/>
        <v>541</v>
      </c>
    </row>
    <row r="60" spans="3:11" ht="17.25" customHeight="1">
      <c r="C60" s="7">
        <v>38172</v>
      </c>
      <c r="D60" s="47">
        <v>10350</v>
      </c>
      <c r="E60" s="8">
        <v>45.79710144927536</v>
      </c>
      <c r="F60" s="9">
        <f t="shared" si="9"/>
        <v>15090</v>
      </c>
      <c r="G60" s="9">
        <f t="shared" si="10"/>
        <v>1810.8</v>
      </c>
      <c r="H60" s="9">
        <f t="shared" si="18"/>
        <v>51477.88426526861</v>
      </c>
      <c r="I60" s="9">
        <f t="shared" si="15"/>
        <v>1269.8</v>
      </c>
      <c r="J60" s="32">
        <f t="shared" si="16"/>
        <v>35120.94537776861</v>
      </c>
      <c r="K60" s="10">
        <f t="shared" si="17"/>
        <v>541</v>
      </c>
    </row>
    <row r="61" spans="3:11" ht="17.25" customHeight="1">
      <c r="C61" s="7">
        <v>38203</v>
      </c>
      <c r="D61" s="47">
        <v>10350</v>
      </c>
      <c r="E61" s="8">
        <v>45.79710144927536</v>
      </c>
      <c r="F61" s="9">
        <f t="shared" si="9"/>
        <v>15090</v>
      </c>
      <c r="G61" s="9">
        <f t="shared" si="10"/>
        <v>1810.8</v>
      </c>
      <c r="H61" s="9">
        <f t="shared" si="18"/>
        <v>53288.68426526861</v>
      </c>
      <c r="I61" s="9">
        <f t="shared" si="15"/>
        <v>1269.8</v>
      </c>
      <c r="J61" s="32">
        <f t="shared" si="16"/>
        <v>36390.74537776861</v>
      </c>
      <c r="K61" s="10">
        <f t="shared" si="17"/>
        <v>541</v>
      </c>
    </row>
    <row r="62" spans="3:11" ht="17.25" customHeight="1">
      <c r="C62" s="7">
        <v>38234</v>
      </c>
      <c r="D62" s="47">
        <v>10350</v>
      </c>
      <c r="E62" s="8">
        <v>45.79710144927536</v>
      </c>
      <c r="F62" s="9">
        <f t="shared" si="9"/>
        <v>15090</v>
      </c>
      <c r="G62" s="9">
        <f t="shared" si="10"/>
        <v>1810.8</v>
      </c>
      <c r="H62" s="9">
        <f t="shared" si="18"/>
        <v>55099.48426526861</v>
      </c>
      <c r="I62" s="9">
        <f t="shared" si="15"/>
        <v>1269.8</v>
      </c>
      <c r="J62" s="32">
        <f t="shared" si="16"/>
        <v>37660.54537776861</v>
      </c>
      <c r="K62" s="10">
        <f t="shared" si="17"/>
        <v>541</v>
      </c>
    </row>
    <row r="63" spans="3:11" ht="17.25" customHeight="1">
      <c r="C63" s="7">
        <v>38264</v>
      </c>
      <c r="D63" s="47">
        <v>10350</v>
      </c>
      <c r="E63" s="8">
        <v>49.19806763285024</v>
      </c>
      <c r="F63" s="9">
        <f t="shared" si="9"/>
        <v>15442</v>
      </c>
      <c r="G63" s="9">
        <f t="shared" si="10"/>
        <v>1853.04</v>
      </c>
      <c r="H63" s="9">
        <f t="shared" si="18"/>
        <v>56952.524265268614</v>
      </c>
      <c r="I63" s="9">
        <f t="shared" si="15"/>
        <v>1312.04</v>
      </c>
      <c r="J63" s="32">
        <f t="shared" si="16"/>
        <v>38972.58537776861</v>
      </c>
      <c r="K63" s="10">
        <f t="shared" si="17"/>
        <v>541</v>
      </c>
    </row>
    <row r="64" spans="3:11" ht="17.25" customHeight="1">
      <c r="C64" s="7">
        <v>38295</v>
      </c>
      <c r="D64" s="47">
        <v>10350</v>
      </c>
      <c r="E64" s="8">
        <v>49.19806763285024</v>
      </c>
      <c r="F64" s="9">
        <f t="shared" si="9"/>
        <v>15442</v>
      </c>
      <c r="G64" s="9">
        <f t="shared" si="10"/>
        <v>1853.04</v>
      </c>
      <c r="H64" s="9">
        <f t="shared" si="18"/>
        <v>58805.564265268615</v>
      </c>
      <c r="I64" s="9">
        <f t="shared" si="15"/>
        <v>1312.04</v>
      </c>
      <c r="J64" s="32">
        <f t="shared" si="16"/>
        <v>40284.625377768614</v>
      </c>
      <c r="K64" s="10">
        <f t="shared" si="17"/>
        <v>541</v>
      </c>
    </row>
    <row r="65" spans="3:11" s="30" customFormat="1" ht="17.25" customHeight="1">
      <c r="C65" s="7">
        <v>38325</v>
      </c>
      <c r="D65" s="47">
        <v>10600</v>
      </c>
      <c r="E65" s="31">
        <v>49.19806763285024</v>
      </c>
      <c r="F65" s="32">
        <f t="shared" si="9"/>
        <v>15814.995169082125</v>
      </c>
      <c r="G65" s="32">
        <f t="shared" si="10"/>
        <v>1897.799420289855</v>
      </c>
      <c r="H65" s="32">
        <f t="shared" si="18"/>
        <v>60703.36368555847</v>
      </c>
      <c r="I65" s="9">
        <f t="shared" si="15"/>
        <v>1356.799420289855</v>
      </c>
      <c r="J65" s="32">
        <f t="shared" si="16"/>
        <v>41641.42479805847</v>
      </c>
      <c r="K65" s="10">
        <f t="shared" si="17"/>
        <v>541</v>
      </c>
    </row>
    <row r="66" spans="3:11" s="30" customFormat="1" ht="17.25" customHeight="1">
      <c r="C66" s="7">
        <v>38356</v>
      </c>
      <c r="D66" s="47">
        <v>10600</v>
      </c>
      <c r="E66" s="31">
        <v>51.39622641509434</v>
      </c>
      <c r="F66" s="32">
        <f t="shared" si="9"/>
        <v>16048</v>
      </c>
      <c r="G66" s="32">
        <f t="shared" si="10"/>
        <v>1925.76</v>
      </c>
      <c r="H66" s="32">
        <f t="shared" si="18"/>
        <v>62629.12368555847</v>
      </c>
      <c r="I66" s="9">
        <f t="shared" si="15"/>
        <v>1384.76</v>
      </c>
      <c r="J66" s="32">
        <f t="shared" si="16"/>
        <v>43026.18479805847</v>
      </c>
      <c r="K66" s="10">
        <f t="shared" si="17"/>
        <v>541</v>
      </c>
    </row>
    <row r="67" spans="3:11" s="30" customFormat="1" ht="17.25" customHeight="1">
      <c r="C67" s="7">
        <v>38387</v>
      </c>
      <c r="D67" s="47">
        <v>10600</v>
      </c>
      <c r="E67" s="31">
        <v>51.39622641509434</v>
      </c>
      <c r="F67" s="32">
        <f t="shared" si="9"/>
        <v>16048</v>
      </c>
      <c r="G67" s="32">
        <f t="shared" si="10"/>
        <v>1925.76</v>
      </c>
      <c r="H67" s="32">
        <f t="shared" si="18"/>
        <v>64554.883685558474</v>
      </c>
      <c r="I67" s="9">
        <f t="shared" si="15"/>
        <v>1384.76</v>
      </c>
      <c r="J67" s="32">
        <f t="shared" si="16"/>
        <v>44410.944798058474</v>
      </c>
      <c r="K67" s="10">
        <f t="shared" si="17"/>
        <v>541</v>
      </c>
    </row>
    <row r="68" spans="3:11" s="12" customFormat="1" ht="17.25" customHeight="1">
      <c r="C68" s="13"/>
      <c r="D68" s="14"/>
      <c r="E68" s="15"/>
      <c r="F68" s="14" t="s">
        <v>12</v>
      </c>
      <c r="G68" s="14">
        <f>SUM(G56:G67)</f>
        <v>22101.479420289852</v>
      </c>
      <c r="H68" s="14">
        <f>SUM(H56:H67)</f>
        <v>651351.7694440929</v>
      </c>
      <c r="I68" s="14">
        <f>SUM(I56:I67)</f>
        <v>15609.479420289856</v>
      </c>
      <c r="J68" s="14">
        <f>SUM(J56:J67)</f>
        <v>445330.50279409287</v>
      </c>
      <c r="K68" s="16"/>
    </row>
    <row r="69" spans="1:11" s="12" customFormat="1" ht="17.25" customHeight="1">
      <c r="A69" s="17" t="s">
        <v>13</v>
      </c>
      <c r="B69" s="17"/>
      <c r="C69" s="48" t="s">
        <v>3</v>
      </c>
      <c r="D69" s="49"/>
      <c r="E69" s="50" t="s">
        <v>8</v>
      </c>
      <c r="F69" s="51"/>
      <c r="G69" s="52" t="s">
        <v>4</v>
      </c>
      <c r="H69" s="53"/>
      <c r="I69" s="54" t="s">
        <v>5</v>
      </c>
      <c r="J69" s="55"/>
      <c r="K69" s="18"/>
    </row>
    <row r="70" spans="1:11" s="12" customFormat="1" ht="17.25" customHeight="1">
      <c r="A70" s="17" t="s">
        <v>17</v>
      </c>
      <c r="B70" s="17"/>
      <c r="C70" s="19" t="s">
        <v>6</v>
      </c>
      <c r="D70" s="20" t="s">
        <v>7</v>
      </c>
      <c r="E70" s="19" t="s">
        <v>6</v>
      </c>
      <c r="F70" s="20" t="s">
        <v>7</v>
      </c>
      <c r="G70" s="19" t="s">
        <v>6</v>
      </c>
      <c r="H70" s="20" t="s">
        <v>7</v>
      </c>
      <c r="I70" s="19" t="s">
        <v>6</v>
      </c>
      <c r="J70" s="20" t="s">
        <v>7</v>
      </c>
      <c r="K70" s="18"/>
    </row>
    <row r="71" spans="1:11" s="12" customFormat="1" ht="17.25" customHeight="1">
      <c r="A71" s="21" t="s">
        <v>22</v>
      </c>
      <c r="B71" s="21"/>
      <c r="C71" s="22">
        <f>I54</f>
        <v>42453.404265268604</v>
      </c>
      <c r="D71" s="20">
        <f>J54</f>
        <v>28801.465377768604</v>
      </c>
      <c r="E71" s="22">
        <f>(H68*9.5/1200)</f>
        <v>5156.534841432403</v>
      </c>
      <c r="F71" s="22">
        <f>(J68*9.5/1200)</f>
        <v>3525.5331471199024</v>
      </c>
      <c r="G71" s="22">
        <f>G68</f>
        <v>22101.479420289852</v>
      </c>
      <c r="H71" s="22">
        <f>I68</f>
        <v>15609.479420289856</v>
      </c>
      <c r="I71" s="22">
        <f>(C71+E71+G71)</f>
        <v>69711.41852699086</v>
      </c>
      <c r="J71" s="22">
        <f>(D71+F71+H71)</f>
        <v>47936.47794517836</v>
      </c>
      <c r="K71" s="18"/>
    </row>
    <row r="72" spans="3:11" s="12" customFormat="1" ht="17.25" customHeight="1">
      <c r="C72" s="24" t="s">
        <v>3</v>
      </c>
      <c r="D72" s="25"/>
      <c r="E72" s="26"/>
      <c r="F72" s="27"/>
      <c r="G72" s="25"/>
      <c r="H72" s="25">
        <f>I71</f>
        <v>69711.41852699086</v>
      </c>
      <c r="I72" s="25"/>
      <c r="J72" s="25">
        <f>J71</f>
        <v>47936.47794517836</v>
      </c>
      <c r="K72" s="28"/>
    </row>
    <row r="73" spans="3:11" ht="17.25" customHeight="1">
      <c r="C73" s="7">
        <v>38412</v>
      </c>
      <c r="D73" s="47">
        <v>10600</v>
      </c>
      <c r="E73" s="8">
        <v>51.39622641509434</v>
      </c>
      <c r="F73" s="9">
        <f t="shared" si="9"/>
        <v>16048</v>
      </c>
      <c r="G73" s="9">
        <f t="shared" si="10"/>
        <v>1925.76</v>
      </c>
      <c r="H73" s="9">
        <f>SUM(H72+G73)</f>
        <v>71637.17852699086</v>
      </c>
      <c r="I73" s="9">
        <f aca="true" t="shared" si="19" ref="I73:I84">(G73-K73)</f>
        <v>1384.76</v>
      </c>
      <c r="J73" s="32">
        <f aca="true" t="shared" si="20" ref="J73:J84">SUM(J72+I73)</f>
        <v>49321.23794517836</v>
      </c>
      <c r="K73" s="10">
        <f aca="true" t="shared" si="21" ref="K73:K84">IF(D73&lt;1,0,541)</f>
        <v>541</v>
      </c>
    </row>
    <row r="74" spans="3:11" ht="17.25" customHeight="1">
      <c r="C74" s="7">
        <v>38443</v>
      </c>
      <c r="D74" s="47">
        <v>10600</v>
      </c>
      <c r="E74" s="8">
        <v>51.198113207547166</v>
      </c>
      <c r="F74" s="9">
        <f t="shared" si="9"/>
        <v>16027</v>
      </c>
      <c r="G74" s="9">
        <f t="shared" si="10"/>
        <v>1923.24</v>
      </c>
      <c r="H74" s="9">
        <f aca="true" t="shared" si="22" ref="H74:H84">SUM(H73+G74)</f>
        <v>73560.41852699086</v>
      </c>
      <c r="I74" s="9">
        <f t="shared" si="19"/>
        <v>1382.24</v>
      </c>
      <c r="J74" s="32">
        <f t="shared" si="20"/>
        <v>50703.47794517836</v>
      </c>
      <c r="K74" s="10">
        <f t="shared" si="21"/>
        <v>541</v>
      </c>
    </row>
    <row r="75" spans="3:11" ht="17.25" customHeight="1">
      <c r="C75" s="7">
        <v>38473</v>
      </c>
      <c r="D75" s="47">
        <v>10600</v>
      </c>
      <c r="E75" s="8">
        <v>51.198113207547166</v>
      </c>
      <c r="F75" s="9">
        <f t="shared" si="9"/>
        <v>16027</v>
      </c>
      <c r="G75" s="9">
        <f t="shared" si="10"/>
        <v>1923.24</v>
      </c>
      <c r="H75" s="9">
        <f t="shared" si="22"/>
        <v>75483.65852699087</v>
      </c>
      <c r="I75" s="9">
        <f t="shared" si="19"/>
        <v>1382.24</v>
      </c>
      <c r="J75" s="32">
        <f t="shared" si="20"/>
        <v>52085.71794517836</v>
      </c>
      <c r="K75" s="10">
        <f t="shared" si="21"/>
        <v>541</v>
      </c>
    </row>
    <row r="76" spans="3:11" ht="17.25" customHeight="1">
      <c r="C76" s="7">
        <v>38504</v>
      </c>
      <c r="D76" s="47">
        <v>10600</v>
      </c>
      <c r="E76" s="8">
        <v>51.198113207547166</v>
      </c>
      <c r="F76" s="9">
        <f t="shared" si="9"/>
        <v>16027</v>
      </c>
      <c r="G76" s="9">
        <f t="shared" si="10"/>
        <v>1923.24</v>
      </c>
      <c r="H76" s="9">
        <f t="shared" si="22"/>
        <v>77406.89852699087</v>
      </c>
      <c r="I76" s="9">
        <f t="shared" si="19"/>
        <v>1382.24</v>
      </c>
      <c r="J76" s="32">
        <f t="shared" si="20"/>
        <v>53467.95794517836</v>
      </c>
      <c r="K76" s="10">
        <f t="shared" si="21"/>
        <v>541</v>
      </c>
    </row>
    <row r="77" spans="3:11" ht="17.25" customHeight="1">
      <c r="C77" s="7">
        <v>38534</v>
      </c>
      <c r="D77" s="47">
        <v>10600</v>
      </c>
      <c r="E77" s="8">
        <v>52.10377358490566</v>
      </c>
      <c r="F77" s="9">
        <f t="shared" si="9"/>
        <v>16123</v>
      </c>
      <c r="G77" s="9">
        <f t="shared" si="10"/>
        <v>1934.76</v>
      </c>
      <c r="H77" s="9">
        <f t="shared" si="22"/>
        <v>79341.65852699087</v>
      </c>
      <c r="I77" s="9">
        <f t="shared" si="19"/>
        <v>1393.76</v>
      </c>
      <c r="J77" s="32">
        <f t="shared" si="20"/>
        <v>54861.71794517836</v>
      </c>
      <c r="K77" s="10">
        <f t="shared" si="21"/>
        <v>541</v>
      </c>
    </row>
    <row r="78" spans="3:11" ht="17.25" customHeight="1">
      <c r="C78" s="7">
        <v>38565</v>
      </c>
      <c r="D78" s="47">
        <v>10600</v>
      </c>
      <c r="E78" s="8">
        <v>52.10377358490566</v>
      </c>
      <c r="F78" s="9">
        <f t="shared" si="9"/>
        <v>16123</v>
      </c>
      <c r="G78" s="9">
        <f t="shared" si="10"/>
        <v>1934.76</v>
      </c>
      <c r="H78" s="9">
        <f t="shared" si="22"/>
        <v>81276.41852699086</v>
      </c>
      <c r="I78" s="9">
        <f t="shared" si="19"/>
        <v>1393.76</v>
      </c>
      <c r="J78" s="32">
        <f t="shared" si="20"/>
        <v>56255.47794517836</v>
      </c>
      <c r="K78" s="10">
        <f t="shared" si="21"/>
        <v>541</v>
      </c>
    </row>
    <row r="79" spans="3:11" ht="17.25" customHeight="1">
      <c r="C79" s="7">
        <v>38596</v>
      </c>
      <c r="D79" s="47">
        <v>10600</v>
      </c>
      <c r="E79" s="8">
        <v>52.10377358490566</v>
      </c>
      <c r="F79" s="9">
        <f t="shared" si="9"/>
        <v>16123</v>
      </c>
      <c r="G79" s="9">
        <f t="shared" si="10"/>
        <v>1934.76</v>
      </c>
      <c r="H79" s="9">
        <f t="shared" si="22"/>
        <v>83211.17852699086</v>
      </c>
      <c r="I79" s="9">
        <f t="shared" si="19"/>
        <v>1393.76</v>
      </c>
      <c r="J79" s="32">
        <f t="shared" si="20"/>
        <v>57649.23794517836</v>
      </c>
      <c r="K79" s="10">
        <f t="shared" si="21"/>
        <v>541</v>
      </c>
    </row>
    <row r="80" spans="3:11" ht="17.25" customHeight="1">
      <c r="C80" s="7">
        <v>38626</v>
      </c>
      <c r="D80" s="47">
        <v>10600</v>
      </c>
      <c r="E80" s="8">
        <v>54.60377358490566</v>
      </c>
      <c r="F80" s="9">
        <f t="shared" si="9"/>
        <v>16388</v>
      </c>
      <c r="G80" s="9">
        <f t="shared" si="10"/>
        <v>1966.56</v>
      </c>
      <c r="H80" s="9">
        <f t="shared" si="22"/>
        <v>85177.73852699086</v>
      </c>
      <c r="I80" s="9">
        <f t="shared" si="19"/>
        <v>1425.56</v>
      </c>
      <c r="J80" s="32">
        <f t="shared" si="20"/>
        <v>59074.79794517836</v>
      </c>
      <c r="K80" s="10">
        <f t="shared" si="21"/>
        <v>541</v>
      </c>
    </row>
    <row r="81" spans="3:11" ht="17.25" customHeight="1">
      <c r="C81" s="7">
        <v>38657</v>
      </c>
      <c r="D81" s="47">
        <v>10600</v>
      </c>
      <c r="E81" s="8">
        <v>54.60377358490566</v>
      </c>
      <c r="F81" s="9">
        <f t="shared" si="9"/>
        <v>16388</v>
      </c>
      <c r="G81" s="9">
        <f t="shared" si="10"/>
        <v>1966.56</v>
      </c>
      <c r="H81" s="9">
        <f t="shared" si="22"/>
        <v>87144.29852699085</v>
      </c>
      <c r="I81" s="9">
        <f t="shared" si="19"/>
        <v>1425.56</v>
      </c>
      <c r="J81" s="32">
        <f t="shared" si="20"/>
        <v>60500.35794517836</v>
      </c>
      <c r="K81" s="10">
        <f t="shared" si="21"/>
        <v>541</v>
      </c>
    </row>
    <row r="82" spans="3:11" s="30" customFormat="1" ht="17.25" customHeight="1">
      <c r="C82" s="7">
        <v>38687</v>
      </c>
      <c r="D82" s="47">
        <v>10850</v>
      </c>
      <c r="E82" s="31">
        <v>54.59907834101382</v>
      </c>
      <c r="F82" s="32">
        <f t="shared" si="9"/>
        <v>16774</v>
      </c>
      <c r="G82" s="32">
        <f t="shared" si="10"/>
        <v>2012.88</v>
      </c>
      <c r="H82" s="32">
        <f t="shared" si="22"/>
        <v>89157.17852699086</v>
      </c>
      <c r="I82" s="9">
        <f t="shared" si="19"/>
        <v>1471.88</v>
      </c>
      <c r="J82" s="32">
        <f t="shared" si="20"/>
        <v>61972.237945178356</v>
      </c>
      <c r="K82" s="10">
        <f t="shared" si="21"/>
        <v>541</v>
      </c>
    </row>
    <row r="83" spans="3:11" s="30" customFormat="1" ht="17.25" customHeight="1">
      <c r="C83" s="7">
        <v>38718</v>
      </c>
      <c r="D83" s="47">
        <v>10850</v>
      </c>
      <c r="E83" s="31">
        <v>58.10138248847926</v>
      </c>
      <c r="F83" s="32">
        <f t="shared" si="9"/>
        <v>17154</v>
      </c>
      <c r="G83" s="32">
        <f t="shared" si="10"/>
        <v>2058.48</v>
      </c>
      <c r="H83" s="32">
        <f t="shared" si="22"/>
        <v>91215.65852699085</v>
      </c>
      <c r="I83" s="9">
        <f t="shared" si="19"/>
        <v>1517.48</v>
      </c>
      <c r="J83" s="32">
        <f t="shared" si="20"/>
        <v>63489.71794517836</v>
      </c>
      <c r="K83" s="10">
        <f t="shared" si="21"/>
        <v>541</v>
      </c>
    </row>
    <row r="84" spans="3:11" s="33" customFormat="1" ht="17.25" customHeight="1">
      <c r="C84" s="7">
        <v>38749</v>
      </c>
      <c r="D84" s="47">
        <v>10850</v>
      </c>
      <c r="E84" s="34">
        <v>58.10138248847926</v>
      </c>
      <c r="F84" s="32">
        <f t="shared" si="9"/>
        <v>17154</v>
      </c>
      <c r="G84" s="35">
        <f t="shared" si="10"/>
        <v>2058.48</v>
      </c>
      <c r="H84" s="32">
        <f t="shared" si="22"/>
        <v>93274.13852699085</v>
      </c>
      <c r="I84" s="9">
        <f t="shared" si="19"/>
        <v>1517.48</v>
      </c>
      <c r="J84" s="32">
        <f t="shared" si="20"/>
        <v>65007.19794517836</v>
      </c>
      <c r="K84" s="10">
        <f t="shared" si="21"/>
        <v>541</v>
      </c>
    </row>
    <row r="85" spans="3:11" s="12" customFormat="1" ht="17.25" customHeight="1">
      <c r="C85" s="13"/>
      <c r="D85" s="14"/>
      <c r="E85" s="15"/>
      <c r="F85" s="14" t="s">
        <v>12</v>
      </c>
      <c r="G85" s="14">
        <f>SUM(G73:G84)</f>
        <v>23562.72</v>
      </c>
      <c r="H85" s="14">
        <f>SUM(H72:H84)</f>
        <v>1057597.840850881</v>
      </c>
      <c r="I85" s="14">
        <f>SUM(I73:I84)</f>
        <v>17070.719999999998</v>
      </c>
      <c r="J85" s="14">
        <f>SUM(J72:J84)</f>
        <v>732325.6132873187</v>
      </c>
      <c r="K85" s="16"/>
    </row>
    <row r="86" spans="1:11" s="12" customFormat="1" ht="17.25" customHeight="1">
      <c r="A86" s="17" t="s">
        <v>13</v>
      </c>
      <c r="B86" s="17"/>
      <c r="C86" s="48" t="s">
        <v>3</v>
      </c>
      <c r="D86" s="49"/>
      <c r="E86" s="50" t="s">
        <v>8</v>
      </c>
      <c r="F86" s="51"/>
      <c r="G86" s="52" t="s">
        <v>4</v>
      </c>
      <c r="H86" s="53"/>
      <c r="I86" s="54" t="s">
        <v>5</v>
      </c>
      <c r="J86" s="55"/>
      <c r="K86" s="18"/>
    </row>
    <row r="87" spans="1:11" s="12" customFormat="1" ht="17.25" customHeight="1">
      <c r="A87" s="17" t="s">
        <v>18</v>
      </c>
      <c r="B87" s="17"/>
      <c r="C87" s="19" t="s">
        <v>6</v>
      </c>
      <c r="D87" s="20" t="s">
        <v>7</v>
      </c>
      <c r="E87" s="19" t="s">
        <v>6</v>
      </c>
      <c r="F87" s="20" t="s">
        <v>7</v>
      </c>
      <c r="G87" s="19" t="s">
        <v>6</v>
      </c>
      <c r="H87" s="20" t="s">
        <v>7</v>
      </c>
      <c r="I87" s="19" t="s">
        <v>6</v>
      </c>
      <c r="J87" s="20" t="s">
        <v>7</v>
      </c>
      <c r="K87" s="18"/>
    </row>
    <row r="88" spans="1:11" s="12" customFormat="1" ht="17.25" customHeight="1">
      <c r="A88" s="21" t="s">
        <v>23</v>
      </c>
      <c r="B88" s="21"/>
      <c r="C88" s="22">
        <f>I71</f>
        <v>69711.41852699086</v>
      </c>
      <c r="D88" s="20">
        <f>J71</f>
        <v>47936.47794517836</v>
      </c>
      <c r="E88" s="22">
        <f>(H85*8.5/1200)</f>
        <v>7491.318039360408</v>
      </c>
      <c r="F88" s="22">
        <f>(J85*8.5/1200)</f>
        <v>5187.306427451841</v>
      </c>
      <c r="G88" s="22">
        <f>G85</f>
        <v>23562.72</v>
      </c>
      <c r="H88" s="22">
        <f>I85</f>
        <v>17070.719999999998</v>
      </c>
      <c r="I88" s="22">
        <f>(C88+E88+G88)</f>
        <v>100765.45656635128</v>
      </c>
      <c r="J88" s="22">
        <f>(D88+F88+H88)</f>
        <v>70194.5043726302</v>
      </c>
      <c r="K88" s="18"/>
    </row>
    <row r="89" spans="3:11" s="12" customFormat="1" ht="17.25" customHeight="1">
      <c r="C89" s="24" t="s">
        <v>3</v>
      </c>
      <c r="D89" s="25"/>
      <c r="E89" s="26"/>
      <c r="F89" s="27"/>
      <c r="G89" s="25"/>
      <c r="H89" s="25">
        <f>I88</f>
        <v>100765.45656635128</v>
      </c>
      <c r="I89" s="25"/>
      <c r="J89" s="25">
        <f>J88</f>
        <v>70194.5043726302</v>
      </c>
      <c r="K89" s="28"/>
    </row>
    <row r="90" spans="3:11" ht="17.25" customHeight="1">
      <c r="C90" s="7">
        <v>38777</v>
      </c>
      <c r="D90" s="47">
        <v>10850</v>
      </c>
      <c r="E90" s="8">
        <v>58.10138248847926</v>
      </c>
      <c r="F90" s="9">
        <f aca="true" t="shared" si="23" ref="F90:F101">SUM(D90+D90*E90/100)</f>
        <v>17154</v>
      </c>
      <c r="G90" s="9">
        <f aca="true" t="shared" si="24" ref="G90:G101">(F90*12/100)</f>
        <v>2058.48</v>
      </c>
      <c r="H90" s="32">
        <f>SUM(H89+G90)</f>
        <v>102823.93656635127</v>
      </c>
      <c r="I90" s="9">
        <f aca="true" t="shared" si="25" ref="I90:I101">(G90-K90)</f>
        <v>1517.48</v>
      </c>
      <c r="J90" s="32">
        <f aca="true" t="shared" si="26" ref="J90:J101">SUM(J89+I90)</f>
        <v>71711.98437263019</v>
      </c>
      <c r="K90" s="10">
        <f aca="true" t="shared" si="27" ref="K90:K101">IF(D90&lt;1,0,541)</f>
        <v>541</v>
      </c>
    </row>
    <row r="91" spans="3:11" ht="17.25" customHeight="1">
      <c r="C91" s="7">
        <v>38808</v>
      </c>
      <c r="D91" s="47">
        <v>10850</v>
      </c>
      <c r="E91" s="8">
        <v>58.9</v>
      </c>
      <c r="F91" s="9">
        <f t="shared" si="23"/>
        <v>17240.65</v>
      </c>
      <c r="G91" s="9">
        <f t="shared" si="24"/>
        <v>2068.878</v>
      </c>
      <c r="H91" s="9">
        <f aca="true" t="shared" si="28" ref="H91:H101">SUM(H90+G91)</f>
        <v>104892.81456635127</v>
      </c>
      <c r="I91" s="9">
        <f t="shared" si="25"/>
        <v>1527.8780000000002</v>
      </c>
      <c r="J91" s="32">
        <f t="shared" si="26"/>
        <v>73239.86237263019</v>
      </c>
      <c r="K91" s="10">
        <f t="shared" si="27"/>
        <v>541</v>
      </c>
    </row>
    <row r="92" spans="3:11" ht="17.25" customHeight="1">
      <c r="C92" s="7">
        <v>38838</v>
      </c>
      <c r="D92" s="47">
        <v>10850</v>
      </c>
      <c r="E92" s="8">
        <v>58.9</v>
      </c>
      <c r="F92" s="9">
        <f t="shared" si="23"/>
        <v>17240.65</v>
      </c>
      <c r="G92" s="9">
        <f t="shared" si="24"/>
        <v>2068.878</v>
      </c>
      <c r="H92" s="9">
        <f t="shared" si="28"/>
        <v>106961.69256635127</v>
      </c>
      <c r="I92" s="9">
        <f t="shared" si="25"/>
        <v>1527.8780000000002</v>
      </c>
      <c r="J92" s="32">
        <f t="shared" si="26"/>
        <v>74767.74037263019</v>
      </c>
      <c r="K92" s="10">
        <f t="shared" si="27"/>
        <v>541</v>
      </c>
    </row>
    <row r="93" spans="3:11" ht="17.25" customHeight="1">
      <c r="C93" s="7">
        <v>38869</v>
      </c>
      <c r="D93" s="47">
        <v>10850</v>
      </c>
      <c r="E93" s="8">
        <v>58.9</v>
      </c>
      <c r="F93" s="9">
        <f t="shared" si="23"/>
        <v>17240.65</v>
      </c>
      <c r="G93" s="9">
        <f t="shared" si="24"/>
        <v>2068.878</v>
      </c>
      <c r="H93" s="9">
        <f t="shared" si="28"/>
        <v>109030.57056635126</v>
      </c>
      <c r="I93" s="9">
        <f t="shared" si="25"/>
        <v>1527.8780000000002</v>
      </c>
      <c r="J93" s="32">
        <f t="shared" si="26"/>
        <v>76295.61837263018</v>
      </c>
      <c r="K93" s="10">
        <f t="shared" si="27"/>
        <v>541</v>
      </c>
    </row>
    <row r="94" spans="3:11" ht="17.25" customHeight="1">
      <c r="C94" s="7">
        <v>38899</v>
      </c>
      <c r="D94" s="47">
        <v>10850</v>
      </c>
      <c r="E94" s="8">
        <v>60.4</v>
      </c>
      <c r="F94" s="9">
        <f t="shared" si="23"/>
        <v>17403.4</v>
      </c>
      <c r="G94" s="9">
        <f t="shared" si="24"/>
        <v>2088.4080000000004</v>
      </c>
      <c r="H94" s="9">
        <f t="shared" si="28"/>
        <v>111118.97856635126</v>
      </c>
      <c r="I94" s="9">
        <f t="shared" si="25"/>
        <v>1547.4080000000004</v>
      </c>
      <c r="J94" s="32">
        <f t="shared" si="26"/>
        <v>77843.02637263018</v>
      </c>
      <c r="K94" s="10">
        <f t="shared" si="27"/>
        <v>541</v>
      </c>
    </row>
    <row r="95" spans="3:11" ht="17.25" customHeight="1">
      <c r="C95" s="7">
        <v>38930</v>
      </c>
      <c r="D95" s="47">
        <v>10850</v>
      </c>
      <c r="E95" s="8">
        <v>60.4</v>
      </c>
      <c r="F95" s="9">
        <f t="shared" si="23"/>
        <v>17403.4</v>
      </c>
      <c r="G95" s="9">
        <f t="shared" si="24"/>
        <v>2088.4080000000004</v>
      </c>
      <c r="H95" s="9">
        <f t="shared" si="28"/>
        <v>113207.38656635126</v>
      </c>
      <c r="I95" s="9">
        <f t="shared" si="25"/>
        <v>1547.4080000000004</v>
      </c>
      <c r="J95" s="32">
        <f t="shared" si="26"/>
        <v>79390.43437263017</v>
      </c>
      <c r="K95" s="10">
        <f t="shared" si="27"/>
        <v>541</v>
      </c>
    </row>
    <row r="96" spans="3:11" ht="17.25" customHeight="1">
      <c r="C96" s="7">
        <v>38961</v>
      </c>
      <c r="D96" s="47">
        <v>10850</v>
      </c>
      <c r="E96" s="8">
        <v>60.4</v>
      </c>
      <c r="F96" s="9">
        <f t="shared" si="23"/>
        <v>17403.4</v>
      </c>
      <c r="G96" s="9">
        <f t="shared" si="24"/>
        <v>2088.4080000000004</v>
      </c>
      <c r="H96" s="9">
        <f t="shared" si="28"/>
        <v>115295.79456635125</v>
      </c>
      <c r="I96" s="9">
        <f t="shared" si="25"/>
        <v>1547.4080000000004</v>
      </c>
      <c r="J96" s="32">
        <f t="shared" si="26"/>
        <v>80937.84237263017</v>
      </c>
      <c r="K96" s="10">
        <f t="shared" si="27"/>
        <v>541</v>
      </c>
    </row>
    <row r="97" spans="3:11" ht="17.25" customHeight="1">
      <c r="C97" s="7">
        <v>38991</v>
      </c>
      <c r="D97" s="47">
        <v>10850</v>
      </c>
      <c r="E97" s="8">
        <v>65.2</v>
      </c>
      <c r="F97" s="9">
        <f t="shared" si="23"/>
        <v>17924.2</v>
      </c>
      <c r="G97" s="9">
        <f t="shared" si="24"/>
        <v>2150.9040000000005</v>
      </c>
      <c r="H97" s="9">
        <f t="shared" si="28"/>
        <v>117446.69856635125</v>
      </c>
      <c r="I97" s="9">
        <f t="shared" si="25"/>
        <v>1609.9040000000005</v>
      </c>
      <c r="J97" s="32">
        <f t="shared" si="26"/>
        <v>82547.74637263016</v>
      </c>
      <c r="K97" s="10">
        <f t="shared" si="27"/>
        <v>541</v>
      </c>
    </row>
    <row r="98" spans="3:11" ht="17.25" customHeight="1">
      <c r="C98" s="7">
        <v>39022</v>
      </c>
      <c r="D98" s="47">
        <v>10850</v>
      </c>
      <c r="E98" s="8">
        <v>65.2</v>
      </c>
      <c r="F98" s="9">
        <f t="shared" si="23"/>
        <v>17924.2</v>
      </c>
      <c r="G98" s="9">
        <f t="shared" si="24"/>
        <v>2150.9040000000005</v>
      </c>
      <c r="H98" s="9">
        <f t="shared" si="28"/>
        <v>119597.60256635124</v>
      </c>
      <c r="I98" s="9">
        <f t="shared" si="25"/>
        <v>1609.9040000000005</v>
      </c>
      <c r="J98" s="32">
        <f t="shared" si="26"/>
        <v>84157.65037263016</v>
      </c>
      <c r="K98" s="10">
        <f t="shared" si="27"/>
        <v>541</v>
      </c>
    </row>
    <row r="99" spans="3:11" ht="17.25" customHeight="1">
      <c r="C99" s="7">
        <v>39052</v>
      </c>
      <c r="D99" s="47">
        <v>11100</v>
      </c>
      <c r="E99" s="36">
        <v>65.2</v>
      </c>
      <c r="F99" s="37">
        <f>SUM(D99+D99*E99/100)</f>
        <v>18337.2</v>
      </c>
      <c r="G99" s="37">
        <f t="shared" si="24"/>
        <v>2200.4640000000004</v>
      </c>
      <c r="H99" s="37">
        <f t="shared" si="28"/>
        <v>121798.06656635125</v>
      </c>
      <c r="I99" s="9">
        <f t="shared" si="25"/>
        <v>1659.4640000000004</v>
      </c>
      <c r="J99" s="32">
        <f t="shared" si="26"/>
        <v>85817.11437263017</v>
      </c>
      <c r="K99" s="10">
        <f>IF(D99&lt;1,0,541)</f>
        <v>541</v>
      </c>
    </row>
    <row r="100" spans="3:11" ht="17.25" customHeight="1">
      <c r="C100" s="7">
        <v>39083</v>
      </c>
      <c r="D100" s="47">
        <v>11100</v>
      </c>
      <c r="E100" s="8">
        <v>68.8</v>
      </c>
      <c r="F100" s="9">
        <f t="shared" si="23"/>
        <v>18736.8</v>
      </c>
      <c r="G100" s="9">
        <f t="shared" si="24"/>
        <v>2248.4159999999997</v>
      </c>
      <c r="H100" s="9">
        <f t="shared" si="28"/>
        <v>124046.48256635125</v>
      </c>
      <c r="I100" s="9">
        <f t="shared" si="25"/>
        <v>1707.4159999999997</v>
      </c>
      <c r="J100" s="32">
        <f t="shared" si="26"/>
        <v>87524.53037263016</v>
      </c>
      <c r="K100" s="10">
        <f t="shared" si="27"/>
        <v>541</v>
      </c>
    </row>
    <row r="101" spans="3:11" s="30" customFormat="1" ht="17.25" customHeight="1">
      <c r="C101" s="7">
        <v>39114</v>
      </c>
      <c r="D101" s="47">
        <v>11100</v>
      </c>
      <c r="E101" s="31">
        <v>68.8</v>
      </c>
      <c r="F101" s="9">
        <f t="shared" si="23"/>
        <v>18736.8</v>
      </c>
      <c r="G101" s="32">
        <f t="shared" si="24"/>
        <v>2248.4159999999997</v>
      </c>
      <c r="H101" s="32">
        <f t="shared" si="28"/>
        <v>126294.89856635124</v>
      </c>
      <c r="I101" s="9">
        <f t="shared" si="25"/>
        <v>1707.4159999999997</v>
      </c>
      <c r="J101" s="32">
        <f t="shared" si="26"/>
        <v>89231.94637263016</v>
      </c>
      <c r="K101" s="10">
        <f t="shared" si="27"/>
        <v>541</v>
      </c>
    </row>
    <row r="102" spans="3:11" s="12" customFormat="1" ht="17.25" customHeight="1">
      <c r="C102" s="13"/>
      <c r="D102" s="14"/>
      <c r="E102" s="15"/>
      <c r="F102" s="14" t="s">
        <v>12</v>
      </c>
      <c r="G102" s="14">
        <f>SUM(G90:G101)</f>
        <v>25529.442000000003</v>
      </c>
      <c r="H102" s="14">
        <f>SUM(H89:H101)</f>
        <v>1473280.3793625664</v>
      </c>
      <c r="I102" s="14">
        <f>SUM(I90:I101)</f>
        <v>19037.442000000006</v>
      </c>
      <c r="J102" s="14">
        <f>SUM(J89:J101)</f>
        <v>1033660.0008441921</v>
      </c>
      <c r="K102" s="16"/>
    </row>
    <row r="103" spans="1:11" s="12" customFormat="1" ht="17.25" customHeight="1">
      <c r="A103" s="17" t="s">
        <v>13</v>
      </c>
      <c r="B103" s="17"/>
      <c r="C103" s="48" t="s">
        <v>3</v>
      </c>
      <c r="D103" s="49"/>
      <c r="E103" s="50" t="s">
        <v>8</v>
      </c>
      <c r="F103" s="51"/>
      <c r="G103" s="52" t="s">
        <v>4</v>
      </c>
      <c r="H103" s="53"/>
      <c r="I103" s="54" t="s">
        <v>5</v>
      </c>
      <c r="J103" s="55"/>
      <c r="K103" s="18"/>
    </row>
    <row r="104" spans="1:11" s="12" customFormat="1" ht="17.25" customHeight="1">
      <c r="A104" s="17" t="s">
        <v>19</v>
      </c>
      <c r="B104" s="17"/>
      <c r="C104" s="19" t="s">
        <v>6</v>
      </c>
      <c r="D104" s="20" t="s">
        <v>7</v>
      </c>
      <c r="E104" s="19" t="s">
        <v>6</v>
      </c>
      <c r="F104" s="20" t="s">
        <v>7</v>
      </c>
      <c r="G104" s="19" t="s">
        <v>6</v>
      </c>
      <c r="H104" s="20" t="s">
        <v>7</v>
      </c>
      <c r="I104" s="19" t="s">
        <v>6</v>
      </c>
      <c r="J104" s="20" t="s">
        <v>7</v>
      </c>
      <c r="K104" s="18"/>
    </row>
    <row r="105" spans="1:11" s="12" customFormat="1" ht="17.25" customHeight="1">
      <c r="A105" s="21" t="s">
        <v>23</v>
      </c>
      <c r="B105" s="21"/>
      <c r="C105" s="22">
        <f>I88</f>
        <v>100765.45656635128</v>
      </c>
      <c r="D105" s="20">
        <f>J88</f>
        <v>70194.5043726302</v>
      </c>
      <c r="E105" s="22">
        <f>(H102*8.5/1200)</f>
        <v>10435.736020484846</v>
      </c>
      <c r="F105" s="22">
        <f>(J102*8.5/1200)</f>
        <v>7321.758339313028</v>
      </c>
      <c r="G105" s="22">
        <f>G102</f>
        <v>25529.442000000003</v>
      </c>
      <c r="H105" s="22">
        <f>I102</f>
        <v>19037.442000000006</v>
      </c>
      <c r="I105" s="22">
        <f>(C105+E105+G105)</f>
        <v>136730.63458683612</v>
      </c>
      <c r="J105" s="22">
        <f>(D105+F105+H105)</f>
        <v>96553.70471194324</v>
      </c>
      <c r="K105" s="18"/>
    </row>
    <row r="106" spans="3:11" ht="17.25" customHeight="1">
      <c r="C106" s="24" t="s">
        <v>3</v>
      </c>
      <c r="D106" s="25"/>
      <c r="E106" s="26"/>
      <c r="F106" s="27"/>
      <c r="G106" s="25"/>
      <c r="H106" s="25">
        <f>I105</f>
        <v>136730.63458683612</v>
      </c>
      <c r="I106" s="25"/>
      <c r="J106" s="25">
        <f>J105</f>
        <v>96553.70471194324</v>
      </c>
      <c r="K106" s="28"/>
    </row>
    <row r="107" spans="3:11" ht="17.25" customHeight="1">
      <c r="C107" s="7">
        <v>39142</v>
      </c>
      <c r="D107" s="47">
        <v>11100</v>
      </c>
      <c r="E107" s="31">
        <v>68.8</v>
      </c>
      <c r="F107" s="9">
        <f aca="true" t="shared" si="29" ref="F107:F118">SUM(D107+D107*E107/100)</f>
        <v>18736.8</v>
      </c>
      <c r="G107" s="9">
        <f aca="true" t="shared" si="30" ref="G107:G118">(F107*12/100)</f>
        <v>2248.4159999999997</v>
      </c>
      <c r="H107" s="32">
        <f>SUM(H106+G107)</f>
        <v>138979.05058683612</v>
      </c>
      <c r="I107" s="9">
        <f aca="true" t="shared" si="31" ref="I107:I118">(G107-K107)</f>
        <v>1707.4159999999997</v>
      </c>
      <c r="J107" s="32">
        <f aca="true" t="shared" si="32" ref="J107:J118">SUM(J106+I107)</f>
        <v>98261.12071194324</v>
      </c>
      <c r="K107" s="10">
        <f aca="true" t="shared" si="33" ref="K107:K118">IF(D107&lt;1,0,541)</f>
        <v>541</v>
      </c>
    </row>
    <row r="108" spans="3:11" ht="17.25" customHeight="1">
      <c r="C108" s="7">
        <v>39173</v>
      </c>
      <c r="D108" s="47">
        <v>11100</v>
      </c>
      <c r="E108" s="8">
        <v>70.2</v>
      </c>
      <c r="F108" s="9">
        <f t="shared" si="29"/>
        <v>18892.2</v>
      </c>
      <c r="G108" s="9">
        <f t="shared" si="30"/>
        <v>2267.0640000000003</v>
      </c>
      <c r="H108" s="9">
        <f aca="true" t="shared" si="34" ref="H108:H118">SUM(H107+G108)</f>
        <v>141246.11458683613</v>
      </c>
      <c r="I108" s="9">
        <f t="shared" si="31"/>
        <v>1726.0640000000003</v>
      </c>
      <c r="J108" s="32">
        <f t="shared" si="32"/>
        <v>99987.18471194324</v>
      </c>
      <c r="K108" s="10">
        <f t="shared" si="33"/>
        <v>541</v>
      </c>
    </row>
    <row r="109" spans="3:11" ht="17.25" customHeight="1">
      <c r="C109" s="7">
        <v>39203</v>
      </c>
      <c r="D109" s="47">
        <v>11100</v>
      </c>
      <c r="E109" s="8">
        <v>70.2</v>
      </c>
      <c r="F109" s="9">
        <f t="shared" si="29"/>
        <v>18892.2</v>
      </c>
      <c r="G109" s="9">
        <f t="shared" si="30"/>
        <v>2267.0640000000003</v>
      </c>
      <c r="H109" s="9">
        <f t="shared" si="34"/>
        <v>143513.17858683615</v>
      </c>
      <c r="I109" s="9">
        <f t="shared" si="31"/>
        <v>1726.0640000000003</v>
      </c>
      <c r="J109" s="32">
        <f t="shared" si="32"/>
        <v>101713.24871194323</v>
      </c>
      <c r="K109" s="10">
        <f t="shared" si="33"/>
        <v>541</v>
      </c>
    </row>
    <row r="110" spans="3:11" ht="17.25" customHeight="1">
      <c r="C110" s="7">
        <v>39234</v>
      </c>
      <c r="D110" s="47">
        <v>11100</v>
      </c>
      <c r="E110" s="8">
        <v>70.2</v>
      </c>
      <c r="F110" s="9">
        <f t="shared" si="29"/>
        <v>18892.2</v>
      </c>
      <c r="G110" s="9">
        <f t="shared" si="30"/>
        <v>2267.0640000000003</v>
      </c>
      <c r="H110" s="9">
        <f t="shared" si="34"/>
        <v>145780.24258683616</v>
      </c>
      <c r="I110" s="9">
        <f t="shared" si="31"/>
        <v>1726.0640000000003</v>
      </c>
      <c r="J110" s="32">
        <f t="shared" si="32"/>
        <v>103439.31271194323</v>
      </c>
      <c r="K110" s="10">
        <f t="shared" si="33"/>
        <v>541</v>
      </c>
    </row>
    <row r="111" spans="3:11" ht="17.25" customHeight="1">
      <c r="C111" s="7">
        <v>39264</v>
      </c>
      <c r="D111" s="47">
        <v>11100</v>
      </c>
      <c r="E111" s="8">
        <v>71.1</v>
      </c>
      <c r="F111" s="9">
        <f t="shared" si="29"/>
        <v>18992.1</v>
      </c>
      <c r="G111" s="9">
        <f t="shared" si="30"/>
        <v>2279.0519999999997</v>
      </c>
      <c r="H111" s="9">
        <f t="shared" si="34"/>
        <v>148059.29458683616</v>
      </c>
      <c r="I111" s="9">
        <f t="shared" si="31"/>
        <v>1738.0519999999997</v>
      </c>
      <c r="J111" s="32">
        <f t="shared" si="32"/>
        <v>105177.36471194323</v>
      </c>
      <c r="K111" s="10">
        <f t="shared" si="33"/>
        <v>541</v>
      </c>
    </row>
    <row r="112" spans="3:11" ht="17.25" customHeight="1">
      <c r="C112" s="7">
        <v>39295</v>
      </c>
      <c r="D112" s="47">
        <v>11100</v>
      </c>
      <c r="E112" s="8">
        <v>71.1</v>
      </c>
      <c r="F112" s="9">
        <f t="shared" si="29"/>
        <v>18992.1</v>
      </c>
      <c r="G112" s="9">
        <f t="shared" si="30"/>
        <v>2279.0519999999997</v>
      </c>
      <c r="H112" s="9">
        <f t="shared" si="34"/>
        <v>150338.34658683615</v>
      </c>
      <c r="I112" s="9">
        <f t="shared" si="31"/>
        <v>1738.0519999999997</v>
      </c>
      <c r="J112" s="32">
        <f t="shared" si="32"/>
        <v>106915.41671194322</v>
      </c>
      <c r="K112" s="10">
        <f t="shared" si="33"/>
        <v>541</v>
      </c>
    </row>
    <row r="113" spans="3:11" ht="17.25" customHeight="1">
      <c r="C113" s="7">
        <v>39326</v>
      </c>
      <c r="D113" s="47">
        <v>11100</v>
      </c>
      <c r="E113" s="8">
        <v>71.1</v>
      </c>
      <c r="F113" s="9">
        <f t="shared" si="29"/>
        <v>18992.1</v>
      </c>
      <c r="G113" s="9">
        <f t="shared" si="30"/>
        <v>2279.0519999999997</v>
      </c>
      <c r="H113" s="9">
        <f t="shared" si="34"/>
        <v>152617.39858683615</v>
      </c>
      <c r="I113" s="9">
        <f t="shared" si="31"/>
        <v>1738.0519999999997</v>
      </c>
      <c r="J113" s="32">
        <f t="shared" si="32"/>
        <v>108653.46871194322</v>
      </c>
      <c r="K113" s="10">
        <f t="shared" si="33"/>
        <v>541</v>
      </c>
    </row>
    <row r="114" spans="3:11" ht="17.25" customHeight="1">
      <c r="C114" s="7">
        <v>39356</v>
      </c>
      <c r="D114" s="47">
        <v>11100</v>
      </c>
      <c r="E114" s="8">
        <v>76</v>
      </c>
      <c r="F114" s="9">
        <f t="shared" si="29"/>
        <v>19536</v>
      </c>
      <c r="G114" s="9">
        <f t="shared" si="30"/>
        <v>2344.32</v>
      </c>
      <c r="H114" s="9">
        <f t="shared" si="34"/>
        <v>154961.71858683616</v>
      </c>
      <c r="I114" s="9">
        <f t="shared" si="31"/>
        <v>1803.3200000000002</v>
      </c>
      <c r="J114" s="32">
        <f t="shared" si="32"/>
        <v>110456.78871194323</v>
      </c>
      <c r="K114" s="10">
        <f t="shared" si="33"/>
        <v>541</v>
      </c>
    </row>
    <row r="115" spans="3:11" ht="17.25" customHeight="1">
      <c r="C115" s="7">
        <v>39387</v>
      </c>
      <c r="D115" s="47">
        <v>11100</v>
      </c>
      <c r="E115" s="8">
        <v>76</v>
      </c>
      <c r="F115" s="9">
        <f t="shared" si="29"/>
        <v>19536</v>
      </c>
      <c r="G115" s="9">
        <f t="shared" si="30"/>
        <v>2344.32</v>
      </c>
      <c r="H115" s="9">
        <f t="shared" si="34"/>
        <v>157306.03858683616</v>
      </c>
      <c r="I115" s="9">
        <f t="shared" si="31"/>
        <v>1803.3200000000002</v>
      </c>
      <c r="J115" s="32">
        <f t="shared" si="32"/>
        <v>112260.10871194323</v>
      </c>
      <c r="K115" s="10">
        <f t="shared" si="33"/>
        <v>541</v>
      </c>
    </row>
    <row r="116" spans="3:11" ht="17.25" customHeight="1">
      <c r="C116" s="7">
        <v>39417</v>
      </c>
      <c r="D116" s="47">
        <v>11350</v>
      </c>
      <c r="E116" s="8">
        <v>76</v>
      </c>
      <c r="F116" s="37">
        <f t="shared" si="29"/>
        <v>19976</v>
      </c>
      <c r="G116" s="37">
        <f t="shared" si="30"/>
        <v>2397.12</v>
      </c>
      <c r="H116" s="37">
        <f t="shared" si="34"/>
        <v>159703.15858683616</v>
      </c>
      <c r="I116" s="9">
        <f t="shared" si="31"/>
        <v>1856.12</v>
      </c>
      <c r="J116" s="32">
        <f t="shared" si="32"/>
        <v>114116.22871194323</v>
      </c>
      <c r="K116" s="10">
        <f t="shared" si="33"/>
        <v>541</v>
      </c>
    </row>
    <row r="117" spans="3:11" ht="17.25" customHeight="1">
      <c r="C117" s="7">
        <v>39448</v>
      </c>
      <c r="D117" s="47">
        <v>11350</v>
      </c>
      <c r="E117" s="8">
        <v>78.6</v>
      </c>
      <c r="F117" s="9">
        <f t="shared" si="29"/>
        <v>20271.1</v>
      </c>
      <c r="G117" s="9">
        <f t="shared" si="30"/>
        <v>2432.5319999999997</v>
      </c>
      <c r="H117" s="9">
        <f t="shared" si="34"/>
        <v>162135.69058683616</v>
      </c>
      <c r="I117" s="9">
        <f t="shared" si="31"/>
        <v>1891.5319999999997</v>
      </c>
      <c r="J117" s="32">
        <f t="shared" si="32"/>
        <v>116007.76071194324</v>
      </c>
      <c r="K117" s="10">
        <f t="shared" si="33"/>
        <v>541</v>
      </c>
    </row>
    <row r="118" spans="3:11" ht="17.25" customHeight="1">
      <c r="C118" s="7">
        <v>39479</v>
      </c>
      <c r="D118" s="47">
        <v>11350</v>
      </c>
      <c r="E118" s="8">
        <v>78.6</v>
      </c>
      <c r="F118" s="32">
        <f t="shared" si="29"/>
        <v>20271.1</v>
      </c>
      <c r="G118" s="32">
        <f t="shared" si="30"/>
        <v>2432.5319999999997</v>
      </c>
      <c r="H118" s="32">
        <f t="shared" si="34"/>
        <v>164568.22258683617</v>
      </c>
      <c r="I118" s="9">
        <f t="shared" si="31"/>
        <v>1891.5319999999997</v>
      </c>
      <c r="J118" s="32">
        <f t="shared" si="32"/>
        <v>117899.29271194324</v>
      </c>
      <c r="K118" s="10">
        <f t="shared" si="33"/>
        <v>541</v>
      </c>
    </row>
    <row r="119" spans="3:11" ht="17.25" customHeight="1">
      <c r="C119" s="13"/>
      <c r="D119" s="14"/>
      <c r="E119" s="15"/>
      <c r="F119" s="14" t="s">
        <v>12</v>
      </c>
      <c r="G119" s="14">
        <f>SUM(G107:G118)</f>
        <v>27837.587999999996</v>
      </c>
      <c r="H119" s="14">
        <f>SUM(H106:H118)</f>
        <v>1955939.08962887</v>
      </c>
      <c r="I119" s="14">
        <f>SUM(I107:I118)</f>
        <v>21345.587999999996</v>
      </c>
      <c r="J119" s="14">
        <f>SUM(J106:J118)</f>
        <v>1391441.001255262</v>
      </c>
      <c r="K119" s="16"/>
    </row>
    <row r="120" spans="1:11" ht="17.25" customHeight="1">
      <c r="A120" s="17" t="s">
        <v>13</v>
      </c>
      <c r="B120" s="17"/>
      <c r="C120" s="48" t="s">
        <v>3</v>
      </c>
      <c r="D120" s="49"/>
      <c r="E120" s="50" t="s">
        <v>8</v>
      </c>
      <c r="F120" s="51"/>
      <c r="G120" s="52" t="s">
        <v>4</v>
      </c>
      <c r="H120" s="53"/>
      <c r="I120" s="54" t="s">
        <v>5</v>
      </c>
      <c r="J120" s="55"/>
      <c r="K120" s="18"/>
    </row>
    <row r="121" spans="1:11" ht="17.25" customHeight="1">
      <c r="A121" s="17" t="s">
        <v>25</v>
      </c>
      <c r="B121" s="17"/>
      <c r="C121" s="19" t="s">
        <v>6</v>
      </c>
      <c r="D121" s="20" t="s">
        <v>7</v>
      </c>
      <c r="E121" s="19" t="s">
        <v>6</v>
      </c>
      <c r="F121" s="20" t="s">
        <v>7</v>
      </c>
      <c r="G121" s="19" t="s">
        <v>6</v>
      </c>
      <c r="H121" s="20" t="s">
        <v>7</v>
      </c>
      <c r="I121" s="19" t="s">
        <v>6</v>
      </c>
      <c r="J121" s="20" t="s">
        <v>7</v>
      </c>
      <c r="K121" s="18"/>
    </row>
    <row r="122" spans="1:11" ht="17.25" customHeight="1">
      <c r="A122" s="21" t="s">
        <v>23</v>
      </c>
      <c r="B122" s="21"/>
      <c r="C122" s="22">
        <f>I105</f>
        <v>136730.63458683612</v>
      </c>
      <c r="D122" s="20">
        <f>J105</f>
        <v>96553.70471194324</v>
      </c>
      <c r="E122" s="22">
        <f>(H119*8.5/1200)</f>
        <v>13854.56855153783</v>
      </c>
      <c r="F122" s="22">
        <f>(J119*8.5/1200)</f>
        <v>9856.040425558105</v>
      </c>
      <c r="G122" s="22">
        <f>G119</f>
        <v>27837.587999999996</v>
      </c>
      <c r="H122" s="22">
        <f>I119</f>
        <v>21345.587999999996</v>
      </c>
      <c r="I122" s="22">
        <f>(C122+E122+G122)</f>
        <v>178422.79113837396</v>
      </c>
      <c r="J122" s="22">
        <f>(D122+F122+H122)</f>
        <v>127755.33313750135</v>
      </c>
      <c r="K122" s="18"/>
    </row>
  </sheetData>
  <sheetProtection password="C58F" sheet="1" objects="1" scenarios="1"/>
  <mergeCells count="29">
    <mergeCell ref="A1:B3"/>
    <mergeCell ref="C18:D18"/>
    <mergeCell ref="E18:F18"/>
    <mergeCell ref="G18:H18"/>
    <mergeCell ref="I18:J18"/>
    <mergeCell ref="C35:D35"/>
    <mergeCell ref="E35:F35"/>
    <mergeCell ref="G35:H35"/>
    <mergeCell ref="I35:J35"/>
    <mergeCell ref="C52:D52"/>
    <mergeCell ref="E52:F52"/>
    <mergeCell ref="G52:H52"/>
    <mergeCell ref="I52:J52"/>
    <mergeCell ref="C69:D69"/>
    <mergeCell ref="E69:F69"/>
    <mergeCell ref="G69:H69"/>
    <mergeCell ref="I69:J69"/>
    <mergeCell ref="C103:D103"/>
    <mergeCell ref="E103:F103"/>
    <mergeCell ref="G103:H103"/>
    <mergeCell ref="I103:J103"/>
    <mergeCell ref="C86:D86"/>
    <mergeCell ref="E86:F86"/>
    <mergeCell ref="G86:H86"/>
    <mergeCell ref="I86:J86"/>
    <mergeCell ref="C120:D120"/>
    <mergeCell ref="E120:F120"/>
    <mergeCell ref="G120:H120"/>
    <mergeCell ref="I120:J120"/>
  </mergeCells>
  <printOptions/>
  <pageMargins left="0.75" right="0.75" top="1" bottom="1" header="0.5" footer="0.5"/>
  <pageSetup horizontalDpi="200" verticalDpi="200" orientation="landscape" scale="90" r:id="rId1"/>
  <rowBreaks count="2" manualBreakCount="2">
    <brk id="37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Niceeeee</dc:creator>
  <cp:keywords/>
  <dc:description/>
  <cp:lastModifiedBy>BSNL</cp:lastModifiedBy>
  <cp:lastPrinted>2008-01-09T02:05:58Z</cp:lastPrinted>
  <dcterms:created xsi:type="dcterms:W3CDTF">2008-01-03T16:51:59Z</dcterms:created>
  <dcterms:modified xsi:type="dcterms:W3CDTF">2008-09-27T08:06:06Z</dcterms:modified>
  <cp:category/>
  <cp:version/>
  <cp:contentType/>
  <cp:contentStatus/>
</cp:coreProperties>
</file>